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SDL_CD_08_2017\"/>
    </mc:Choice>
  </mc:AlternateContent>
  <bookViews>
    <workbookView xWindow="0" yWindow="0" windowWidth="19200" windowHeight="7755" firstSheet="1" activeTab="4"/>
  </bookViews>
  <sheets>
    <sheet name="CLISURA DUNARII" sheetId="1" r:id="rId1"/>
    <sheet name="CLISURA DUNARII (2)" sheetId="2" r:id="rId2"/>
    <sheet name="Cumulat_vechi" sheetId="4" r:id="rId3"/>
    <sheet name="Cumulat_nou" sheetId="5" r:id="rId4"/>
    <sheet name="Cumulat_cu evidentiere modif" sheetId="6" r:id="rId5"/>
  </sheets>
  <calcPr calcId="152511"/>
</workbook>
</file>

<file path=xl/calcChain.xml><?xml version="1.0" encoding="utf-8"?>
<calcChain xmlns="http://schemas.openxmlformats.org/spreadsheetml/2006/main">
  <c r="G11" i="6" l="1"/>
  <c r="G17" i="6"/>
  <c r="E22" i="6"/>
  <c r="G7" i="6" s="1"/>
  <c r="F11" i="5"/>
  <c r="F17" i="5"/>
  <c r="E19" i="5" l="1"/>
  <c r="E21" i="6"/>
  <c r="E17" i="6"/>
  <c r="F15" i="6"/>
  <c r="F13" i="6"/>
  <c r="F9" i="6"/>
  <c r="F7" i="6"/>
  <c r="E17" i="5"/>
  <c r="E18" i="5"/>
  <c r="E11" i="5"/>
  <c r="E21" i="5"/>
  <c r="F15" i="5"/>
  <c r="F13" i="5"/>
  <c r="F9" i="5"/>
  <c r="F7" i="5"/>
  <c r="E22" i="5" l="1"/>
  <c r="F23" i="5" s="1"/>
  <c r="E21" i="4"/>
  <c r="E18" i="4"/>
  <c r="F17" i="4" s="1"/>
  <c r="E11" i="4"/>
  <c r="F11" i="4" s="1"/>
  <c r="F15" i="4"/>
  <c r="F13" i="4"/>
  <c r="F9" i="4"/>
  <c r="F7" i="4"/>
  <c r="G21" i="6" l="1"/>
  <c r="G15" i="6"/>
  <c r="F23" i="6"/>
  <c r="G9" i="6"/>
  <c r="D4" i="6"/>
  <c r="G13" i="6"/>
  <c r="G15" i="5"/>
  <c r="G17" i="5"/>
  <c r="G9" i="5"/>
  <c r="G21" i="5"/>
  <c r="D4" i="5"/>
  <c r="G13" i="5"/>
  <c r="G11" i="5"/>
  <c r="G7" i="5"/>
  <c r="E22" i="4"/>
  <c r="E57" i="2"/>
  <c r="E56" i="2"/>
  <c r="E55" i="2"/>
  <c r="E54" i="2"/>
  <c r="E53" i="2"/>
  <c r="F53" i="2" s="1"/>
  <c r="F51" i="2"/>
  <c r="F49" i="2"/>
  <c r="E47" i="2"/>
  <c r="F47" i="2" s="1"/>
  <c r="F45" i="2"/>
  <c r="F43" i="2"/>
  <c r="F34" i="2"/>
  <c r="F32" i="2"/>
  <c r="F30" i="2"/>
  <c r="F28" i="2"/>
  <c r="F26" i="2"/>
  <c r="F24" i="2"/>
  <c r="E39" i="2" s="1"/>
  <c r="G38" i="2" s="1"/>
  <c r="F17" i="2"/>
  <c r="F15" i="2"/>
  <c r="F13" i="2"/>
  <c r="G13" i="2" s="1"/>
  <c r="F11" i="2"/>
  <c r="G11" i="2" s="1"/>
  <c r="F9" i="2"/>
  <c r="F7" i="2"/>
  <c r="E22" i="2" s="1"/>
  <c r="D4" i="2"/>
  <c r="G13" i="4" l="1"/>
  <c r="D4" i="4"/>
  <c r="G9" i="4"/>
  <c r="G7" i="4"/>
  <c r="G21" i="4"/>
  <c r="G11" i="4"/>
  <c r="G17" i="4"/>
  <c r="G15" i="4"/>
  <c r="E58" i="2"/>
  <c r="G45" i="2" s="1"/>
  <c r="G26" i="2"/>
  <c r="G49" i="2"/>
  <c r="G32" i="2"/>
  <c r="G34" i="2"/>
  <c r="E40" i="2"/>
  <c r="E59" i="2" s="1"/>
  <c r="G21" i="2"/>
  <c r="G15" i="2"/>
  <c r="G28" i="2"/>
  <c r="G43" i="2"/>
  <c r="G9" i="2"/>
  <c r="G17" i="2"/>
  <c r="G30" i="2"/>
  <c r="G53" i="2"/>
  <c r="G7" i="2"/>
  <c r="G24" i="2"/>
  <c r="E59" i="1"/>
  <c r="E58" i="1"/>
  <c r="E57" i="1"/>
  <c r="E56" i="1"/>
  <c r="E55" i="1"/>
  <c r="E54" i="1"/>
  <c r="E53" i="1"/>
  <c r="F53" i="1" s="1"/>
  <c r="E47" i="1"/>
  <c r="F47" i="1" s="1"/>
  <c r="F51" i="1"/>
  <c r="F49" i="1"/>
  <c r="F45" i="1"/>
  <c r="F43" i="1"/>
  <c r="G57" i="2" l="1"/>
  <c r="G51" i="2"/>
  <c r="G47" i="2"/>
  <c r="G47" i="1"/>
  <c r="G45" i="1"/>
  <c r="G57" i="1"/>
  <c r="G53" i="1"/>
  <c r="G51" i="1"/>
  <c r="G43" i="1"/>
  <c r="F34" i="1"/>
  <c r="G49" i="1" l="1"/>
  <c r="F17" i="1"/>
  <c r="D4" i="1" l="1"/>
  <c r="F32" i="1"/>
  <c r="F30" i="1"/>
  <c r="F28" i="1"/>
  <c r="E39" i="1" s="1"/>
  <c r="F26" i="1"/>
  <c r="F24" i="1"/>
  <c r="F15" i="1"/>
  <c r="F13" i="1"/>
  <c r="F11" i="1"/>
  <c r="F9" i="1"/>
  <c r="F7" i="1"/>
  <c r="G28" i="1" l="1"/>
  <c r="G32" i="1" l="1"/>
  <c r="G38" i="1"/>
  <c r="G26" i="1"/>
  <c r="G30" i="1"/>
  <c r="G24" i="1"/>
  <c r="G34" i="1"/>
  <c r="E22" i="1" l="1"/>
  <c r="G17" i="1" l="1"/>
  <c r="G21" i="1"/>
  <c r="G9" i="1"/>
  <c r="E40" i="1"/>
  <c r="G11" i="1"/>
  <c r="G7" i="1"/>
  <c r="G13" i="1"/>
  <c r="G15" i="1"/>
</calcChain>
</file>

<file path=xl/sharedStrings.xml><?xml version="1.0" encoding="utf-8"?>
<sst xmlns="http://schemas.openxmlformats.org/spreadsheetml/2006/main" count="219" uniqueCount="40">
  <si>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</si>
  <si>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</si>
  <si>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</si>
  <si>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</si>
  <si>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</si>
  <si>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</si>
  <si>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</si>
  <si>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</si>
  <si>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</si>
  <si>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</si>
  <si>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</si>
  <si>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</si>
  <si>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</si>
  <si>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</si>
  <si>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</si>
  <si>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</si>
  <si>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</si>
  <si>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</si>
  <si>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</si>
  <si>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</si>
  <si>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</si>
  <si>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M1/6b</t>
  </si>
  <si>
    <t>M2/6b</t>
  </si>
  <si>
    <t>90%-100%</t>
  </si>
  <si>
    <t>M3/6a</t>
  </si>
  <si>
    <t>M5/3a</t>
  </si>
  <si>
    <t>80%-100%</t>
  </si>
  <si>
    <t>Planul de finanțare GAL Clisura Dunării</t>
  </si>
  <si>
    <r>
      <t>COMPONENTA A COMPONENTA B</t>
    </r>
    <r>
      <rPr>
        <b/>
        <vertAlign val="superscript"/>
        <sz val="11"/>
        <color rgb="FF3F3F76"/>
        <rFont val="Trebuchet MS"/>
        <family val="2"/>
        <charset val="238"/>
      </rPr>
      <t>5 
Centralizator</t>
    </r>
  </si>
  <si>
    <t>TOTAL COMPONENTA A+B</t>
  </si>
  <si>
    <r>
      <t>M4/6</t>
    </r>
    <r>
      <rPr>
        <b/>
        <u/>
        <sz val="11"/>
        <color rgb="FFFF0000"/>
        <rFont val="Trebuchet MS"/>
        <family val="2"/>
        <charset val="238"/>
      </rPr>
      <t>a</t>
    </r>
    <r>
      <rPr>
        <b/>
        <sz val="11"/>
        <color rgb="FF3F3F76"/>
        <rFont val="Trebuchet MS"/>
        <family val="2"/>
        <charset val="238"/>
      </rPr>
      <t>b</t>
    </r>
  </si>
  <si>
    <r>
      <t>M4/6</t>
    </r>
    <r>
      <rPr>
        <b/>
        <sz val="11"/>
        <color rgb="FF3F3F76"/>
        <rFont val="Trebuchet MS"/>
        <family val="2"/>
        <charset val="238"/>
      </rPr>
      <t>b</t>
    </r>
  </si>
  <si>
    <t>VALOARE TOTALĂ COMPONENTA A+B (EURO)</t>
  </si>
  <si>
    <t>COMPONENTA A+B</t>
  </si>
  <si>
    <r>
      <rPr>
        <b/>
        <sz val="11"/>
        <color rgb="FFFF0000"/>
        <rFont val="Trebuchet MS"/>
        <family val="2"/>
        <charset val="238"/>
      </rPr>
      <t>401.825,00</t>
    </r>
    <r>
      <rPr>
        <b/>
        <sz val="11"/>
        <color rgb="FF3F3F76"/>
        <rFont val="Trebuchet MS"/>
        <family val="2"/>
        <charset val="238"/>
      </rPr>
      <t xml:space="preserve">
335.462,04</t>
    </r>
  </si>
  <si>
    <r>
      <rPr>
        <b/>
        <sz val="11"/>
        <color rgb="FFFF0000"/>
        <rFont val="Trebuchet MS"/>
        <family val="2"/>
        <charset val="238"/>
      </rPr>
      <t>511.825,00</t>
    </r>
    <r>
      <rPr>
        <b/>
        <sz val="11"/>
        <color rgb="FF3F3F76"/>
        <rFont val="Trebuchet MS"/>
        <family val="2"/>
        <charset val="238"/>
      </rPr>
      <t xml:space="preserve">
372.716,18</t>
    </r>
  </si>
  <si>
    <r>
      <rPr>
        <b/>
        <sz val="11"/>
        <color rgb="FFFF0000"/>
        <rFont val="Trebuchet MS"/>
        <family val="2"/>
        <charset val="238"/>
      </rPr>
      <t>240.000,00</t>
    </r>
    <r>
      <rPr>
        <b/>
        <sz val="11"/>
        <color rgb="FF3F3F76"/>
        <rFont val="Trebuchet MS"/>
        <family val="2"/>
        <charset val="238"/>
      </rPr>
      <t xml:space="preserve">
445.471,78</t>
    </r>
  </si>
  <si>
    <r>
      <rPr>
        <b/>
        <sz val="11"/>
        <color rgb="FFFF0000"/>
        <rFont val="Trebuchet MS"/>
        <family val="2"/>
        <charset val="238"/>
      </rPr>
      <t>1.014.725,00</t>
    </r>
    <r>
      <rPr>
        <b/>
        <sz val="11"/>
        <color rgb="FF3F3F76"/>
        <rFont val="Trebuchet MS"/>
        <family val="2"/>
        <charset val="238"/>
      </rPr>
      <t xml:space="preserve">
1.153.833,82</t>
    </r>
  </si>
  <si>
    <t>70%-90%</t>
  </si>
  <si>
    <r>
      <rPr>
        <b/>
        <sz val="11"/>
        <color theme="3"/>
        <rFont val="Trebuchet MS"/>
        <family val="2"/>
      </rPr>
      <t xml:space="preserve">90%-100% </t>
    </r>
    <r>
      <rPr>
        <b/>
        <sz val="11"/>
        <color rgb="FFFF0000"/>
        <rFont val="Trebuchet MS"/>
        <family val="2"/>
      </rPr>
      <t xml:space="preserve">
70%-90%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</si>
</sst>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u/>
      <sz val="11"/>
      <color rgb="FFFF0000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FF0000"/>
      <name val="Trebuchet MS"/>
      <family val="2"/>
    </font>
    <font>
      <b/>
      <sz val="11"/>
      <color rgb="FF3F3F76"/>
      <name val="Trebuchet MS"/>
      <family val="2"/>
    </font>
    <font>
      <b/>
      <sz val="11"/>
      <color theme="3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9" fontId="7" fillId="3" borderId="1" xfId="1" applyNumberFormat="1" applyFont="1" applyFill="1" applyBorder="1" applyAlignment="1">
      <alignment wrapText="1"/>
    </xf>
    <xf numFmtId="0" fontId="7" fillId="4" borderId="10" xfId="1" applyFont="1" applyFill="1" applyBorder="1" applyAlignment="1">
      <alignment horizontal="center" wrapText="1"/>
    </xf>
    <xf numFmtId="10" fontId="7" fillId="4" borderId="12" xfId="1" applyNumberFormat="1" applyFont="1" applyFill="1" applyBorder="1" applyAlignment="1">
      <alignment wrapText="1"/>
    </xf>
    <xf numFmtId="3" fontId="7" fillId="3" borderId="1" xfId="1" applyNumberFormat="1" applyFont="1" applyFill="1" applyBorder="1" applyAlignment="1">
      <alignment wrapText="1"/>
    </xf>
    <xf numFmtId="9" fontId="7" fillId="3" borderId="1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wrapText="1"/>
    </xf>
    <xf numFmtId="10" fontId="7" fillId="4" borderId="12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/>
    <xf numFmtId="0" fontId="6" fillId="0" borderId="0" xfId="0" applyFont="1" applyBorder="1"/>
    <xf numFmtId="0" fontId="7" fillId="2" borderId="30" xfId="1" applyFont="1" applyBorder="1" applyAlignment="1">
      <alignment horizontal="center" wrapText="1"/>
    </xf>
    <xf numFmtId="0" fontId="7" fillId="2" borderId="31" xfId="1" applyFont="1" applyBorder="1" applyAlignment="1">
      <alignment horizontal="center" wrapText="1"/>
    </xf>
    <xf numFmtId="4" fontId="7" fillId="3" borderId="33" xfId="1" applyNumberFormat="1" applyFont="1" applyFill="1" applyBorder="1" applyAlignment="1">
      <alignment wrapText="1"/>
    </xf>
    <xf numFmtId="3" fontId="7" fillId="3" borderId="34" xfId="1" applyNumberFormat="1" applyFont="1" applyFill="1" applyBorder="1" applyAlignment="1">
      <alignment wrapText="1"/>
    </xf>
    <xf numFmtId="2" fontId="0" fillId="0" borderId="0" xfId="0" applyNumberFormat="1"/>
    <xf numFmtId="2" fontId="3" fillId="0" borderId="0" xfId="0" applyNumberFormat="1" applyFont="1"/>
    <xf numFmtId="4" fontId="7" fillId="3" borderId="1" xfId="1" applyNumberFormat="1" applyFont="1" applyFill="1" applyAlignment="1">
      <alignment wrapText="1"/>
    </xf>
    <xf numFmtId="4" fontId="7" fillId="3" borderId="1" xfId="1" applyNumberFormat="1" applyFont="1" applyFill="1" applyBorder="1" applyAlignment="1">
      <alignment wrapText="1"/>
    </xf>
    <xf numFmtId="0" fontId="7" fillId="0" borderId="38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39" xfId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4" fontId="7" fillId="3" borderId="34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7" fillId="3" borderId="1" xfId="1" applyNumberFormat="1" applyFont="1" applyFill="1" applyAlignment="1">
      <alignment horizontal="right" wrapText="1"/>
    </xf>
    <xf numFmtId="0" fontId="12" fillId="3" borderId="1" xfId="1" applyFont="1" applyFill="1" applyBorder="1" applyAlignment="1">
      <alignment horizontal="center" wrapText="1"/>
    </xf>
    <xf numFmtId="0" fontId="7" fillId="2" borderId="29" xfId="1" applyFont="1" applyBorder="1" applyAlignment="1">
      <alignment horizontal="center" wrapText="1"/>
    </xf>
    <xf numFmtId="0" fontId="7" fillId="2" borderId="32" xfId="1" applyFont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10" fontId="7" fillId="3" borderId="8" xfId="1" applyNumberFormat="1" applyFont="1" applyFill="1" applyBorder="1" applyAlignment="1">
      <alignment horizontal="center" vertical="center" wrapText="1"/>
    </xf>
    <xf numFmtId="10" fontId="7" fillId="3" borderId="9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7" fillId="3" borderId="3" xfId="1" applyNumberFormat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3" fontId="7" fillId="3" borderId="27" xfId="1" applyNumberFormat="1" applyFont="1" applyFill="1" applyBorder="1" applyAlignment="1">
      <alignment horizontal="center" vertical="center" wrapText="1"/>
    </xf>
    <xf numFmtId="10" fontId="7" fillId="3" borderId="28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7" fillId="5" borderId="17" xfId="1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7" fillId="0" borderId="35" xfId="1" applyFont="1" applyFill="1" applyBorder="1" applyAlignment="1">
      <alignment horizontal="left"/>
    </xf>
    <xf numFmtId="0" fontId="7" fillId="0" borderId="36" xfId="1" applyFont="1" applyFill="1" applyBorder="1" applyAlignment="1">
      <alignment horizontal="left"/>
    </xf>
    <xf numFmtId="0" fontId="7" fillId="0" borderId="37" xfId="1" applyFont="1" applyFill="1" applyBorder="1" applyAlignment="1">
      <alignment horizontal="left"/>
    </xf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0" fontId="7" fillId="6" borderId="25" xfId="1" applyFont="1" applyFill="1" applyBorder="1" applyAlignment="1">
      <alignment horizontal="center" wrapText="1"/>
    </xf>
    <xf numFmtId="0" fontId="7" fillId="6" borderId="26" xfId="1" applyFont="1" applyFill="1" applyBorder="1" applyAlignment="1">
      <alignment horizontal="center" wrapText="1"/>
    </xf>
    <xf numFmtId="4" fontId="7" fillId="3" borderId="27" xfId="1" applyNumberFormat="1" applyFont="1" applyFill="1" applyBorder="1" applyAlignment="1">
      <alignment horizontal="center" vertical="center" wrapText="1"/>
    </xf>
    <xf numFmtId="4" fontId="7" fillId="4" borderId="10" xfId="1" applyNumberFormat="1" applyFont="1" applyFill="1" applyBorder="1" applyAlignment="1">
      <alignment horizontal="center" wrapText="1"/>
    </xf>
    <xf numFmtId="4" fontId="7" fillId="4" borderId="11" xfId="1" applyNumberFormat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4" fontId="7" fillId="5" borderId="18" xfId="1" applyNumberFormat="1" applyFont="1" applyFill="1" applyBorder="1" applyAlignment="1">
      <alignment horizontal="center" wrapText="1"/>
    </xf>
    <xf numFmtId="4" fontId="7" fillId="5" borderId="19" xfId="1" applyNumberFormat="1" applyFont="1" applyFill="1" applyBorder="1" applyAlignment="1">
      <alignment horizontal="center" wrapText="1"/>
    </xf>
    <xf numFmtId="4" fontId="7" fillId="5" borderId="21" xfId="1" applyNumberFormat="1" applyFont="1" applyFill="1" applyBorder="1" applyAlignment="1">
      <alignment horizontal="center" wrapText="1"/>
    </xf>
    <xf numFmtId="4" fontId="7" fillId="6" borderId="25" xfId="1" applyNumberFormat="1" applyFont="1" applyFill="1" applyBorder="1" applyAlignment="1">
      <alignment horizontal="center" wrapText="1"/>
    </xf>
    <xf numFmtId="0" fontId="7" fillId="5" borderId="14" xfId="1" applyNumberFormat="1" applyFont="1" applyFill="1" applyBorder="1" applyAlignment="1">
      <alignment horizont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80" zoomScaleNormal="80" workbookViewId="0">
      <selection activeCell="I23" sqref="I23"/>
    </sheetView>
  </sheetViews>
  <sheetFormatPr defaultRowHeight="15" x14ac:dyDescent="0.25"/>
  <cols>
    <col min="1" max="1" width="16" customWidth="1"/>
    <col min="2" max="2" width="13.28515625" customWidth="1"/>
    <col min="3" max="3" width="14.85546875" customWidth="1"/>
    <col min="4" max="4" width="20.28515625" customWidth="1"/>
    <col min="5" max="5" width="21.28515625" customWidth="1"/>
    <col min="6" max="6" width="23.7109375" customWidth="1"/>
    <col min="7" max="7" width="18.7109375" customWidth="1"/>
    <col min="8" max="8" width="13.5703125" customWidth="1"/>
    <col min="9" max="9" width="12.42578125" customWidth="1"/>
    <col min="10" max="10" width="11.42578125" bestFit="1" customWidth="1"/>
    <col min="13" max="13" width="15.5703125" customWidth="1"/>
  </cols>
  <sheetData>
    <row r="1" spans="1:9" ht="16.5" customHeight="1" thickBot="1" x14ac:dyDescent="0.35">
      <c r="A1" s="62" t="s">
        <v>27</v>
      </c>
      <c r="B1" s="63"/>
      <c r="C1" s="63"/>
      <c r="D1" s="63"/>
      <c r="E1" s="63"/>
      <c r="F1" s="63"/>
      <c r="G1" s="64"/>
      <c r="H1" s="2"/>
      <c r="I1" s="2"/>
    </row>
    <row r="2" spans="1:9" ht="17.25" thickBot="1" x14ac:dyDescent="0.35">
      <c r="A2" s="18"/>
      <c r="B2" s="19"/>
      <c r="C2" s="19"/>
      <c r="D2" s="19"/>
      <c r="E2" s="5"/>
      <c r="F2" s="5"/>
      <c r="G2" s="5"/>
      <c r="H2" s="2"/>
      <c r="I2" s="2"/>
    </row>
    <row r="3" spans="1:9" ht="49.5" x14ac:dyDescent="0.3">
      <c r="A3" s="38" t="s">
        <v>0</v>
      </c>
      <c r="B3" s="20" t="s">
        <v>12</v>
      </c>
      <c r="C3" s="20" t="s">
        <v>1</v>
      </c>
      <c r="D3" s="21" t="s">
        <v>8</v>
      </c>
      <c r="E3" s="2"/>
      <c r="F3" s="5"/>
      <c r="G3" s="5"/>
      <c r="H3" s="2"/>
      <c r="I3" s="2"/>
    </row>
    <row r="4" spans="1:9" ht="17.25" thickBot="1" x14ac:dyDescent="0.35">
      <c r="A4" s="39"/>
      <c r="B4" s="22">
        <v>974.51</v>
      </c>
      <c r="C4" s="22">
        <v>13526</v>
      </c>
      <c r="D4" s="23">
        <f>985.37*B4+19.84*C4</f>
        <v>1228608.7587000001</v>
      </c>
      <c r="E4" s="2"/>
      <c r="F4" s="5"/>
      <c r="G4" s="5"/>
      <c r="H4" s="2"/>
      <c r="I4" s="2"/>
    </row>
    <row r="5" spans="1:9" ht="17.25" thickBot="1" x14ac:dyDescent="0.35">
      <c r="A5" s="5"/>
      <c r="B5" s="5"/>
      <c r="C5" s="5"/>
      <c r="D5" s="5"/>
      <c r="E5" s="5"/>
      <c r="F5" s="5"/>
      <c r="G5" s="5"/>
      <c r="H5" s="2"/>
      <c r="I5" s="2"/>
    </row>
    <row r="6" spans="1:9" ht="96.75" customHeight="1" x14ac:dyDescent="0.3">
      <c r="A6" s="40" t="s">
        <v>11</v>
      </c>
      <c r="B6" s="8" t="s">
        <v>2</v>
      </c>
      <c r="C6" s="8" t="s">
        <v>3</v>
      </c>
      <c r="D6" s="8" t="s">
        <v>4</v>
      </c>
      <c r="E6" s="8" t="s">
        <v>13</v>
      </c>
      <c r="F6" s="8" t="s">
        <v>7</v>
      </c>
      <c r="G6" s="9" t="s">
        <v>14</v>
      </c>
      <c r="H6" s="2"/>
      <c r="I6" s="2"/>
    </row>
    <row r="7" spans="1:9" ht="16.5" x14ac:dyDescent="0.3">
      <c r="A7" s="41"/>
      <c r="B7" s="43">
        <v>1</v>
      </c>
      <c r="C7" s="10"/>
      <c r="D7" s="11"/>
      <c r="E7" s="7"/>
      <c r="F7" s="45">
        <f>E7+E8</f>
        <v>0</v>
      </c>
      <c r="G7" s="47">
        <f>F7/E22</f>
        <v>0</v>
      </c>
      <c r="H7" s="2"/>
      <c r="I7" s="2"/>
    </row>
    <row r="8" spans="1:9" ht="16.5" x14ac:dyDescent="0.3">
      <c r="A8" s="41"/>
      <c r="B8" s="44"/>
      <c r="C8" s="10"/>
      <c r="D8" s="10"/>
      <c r="E8" s="7"/>
      <c r="F8" s="46"/>
      <c r="G8" s="48"/>
      <c r="H8" s="2"/>
      <c r="I8" s="2"/>
    </row>
    <row r="9" spans="1:9" ht="16.5" x14ac:dyDescent="0.3">
      <c r="A9" s="41"/>
      <c r="B9" s="43">
        <v>2</v>
      </c>
      <c r="C9" s="10"/>
      <c r="D9" s="10"/>
      <c r="E9" s="7"/>
      <c r="F9" s="45">
        <f>E9+E10</f>
        <v>0</v>
      </c>
      <c r="G9" s="47">
        <f>F9/E22</f>
        <v>0</v>
      </c>
      <c r="H9" s="2"/>
      <c r="I9" s="2"/>
    </row>
    <row r="10" spans="1:9" ht="16.5" x14ac:dyDescent="0.3">
      <c r="A10" s="41"/>
      <c r="B10" s="44"/>
      <c r="C10" s="10"/>
      <c r="D10" s="10"/>
      <c r="E10" s="7"/>
      <c r="F10" s="46"/>
      <c r="G10" s="48"/>
      <c r="H10" s="2"/>
      <c r="I10" s="2"/>
    </row>
    <row r="11" spans="1:9" ht="16.5" x14ac:dyDescent="0.3">
      <c r="A11" s="41"/>
      <c r="B11" s="43">
        <v>3</v>
      </c>
      <c r="C11" s="10" t="s">
        <v>25</v>
      </c>
      <c r="D11" s="16" t="s">
        <v>26</v>
      </c>
      <c r="E11" s="7">
        <v>240000</v>
      </c>
      <c r="F11" s="45">
        <f>E11+E12</f>
        <v>240000</v>
      </c>
      <c r="G11" s="47">
        <f>F11/E22</f>
        <v>0.1953428633519696</v>
      </c>
      <c r="H11" s="2"/>
      <c r="I11" s="2"/>
    </row>
    <row r="12" spans="1:9" ht="16.5" x14ac:dyDescent="0.3">
      <c r="A12" s="41"/>
      <c r="B12" s="44"/>
      <c r="C12" s="10"/>
      <c r="D12" s="10"/>
      <c r="E12" s="7"/>
      <c r="F12" s="46"/>
      <c r="G12" s="48"/>
      <c r="H12" s="2"/>
      <c r="I12" s="2"/>
    </row>
    <row r="13" spans="1:9" ht="16.5" x14ac:dyDescent="0.3">
      <c r="A13" s="41"/>
      <c r="B13" s="43">
        <v>4</v>
      </c>
      <c r="C13" s="10"/>
      <c r="D13" s="10"/>
      <c r="E13" s="7"/>
      <c r="F13" s="45">
        <f>E13+E14</f>
        <v>0</v>
      </c>
      <c r="G13" s="47">
        <f>F13/E22</f>
        <v>0</v>
      </c>
      <c r="H13" s="2"/>
      <c r="I13" s="2"/>
    </row>
    <row r="14" spans="1:9" ht="16.5" x14ac:dyDescent="0.3">
      <c r="A14" s="41"/>
      <c r="B14" s="44"/>
      <c r="C14" s="10"/>
      <c r="D14" s="10"/>
      <c r="E14" s="7"/>
      <c r="F14" s="46"/>
      <c r="G14" s="48"/>
      <c r="H14" s="2"/>
      <c r="I14" s="2"/>
    </row>
    <row r="15" spans="1:9" ht="16.5" x14ac:dyDescent="0.3">
      <c r="A15" s="41"/>
      <c r="B15" s="43">
        <v>5</v>
      </c>
      <c r="C15" s="10"/>
      <c r="D15" s="10"/>
      <c r="E15" s="7"/>
      <c r="F15" s="45">
        <f>E15+E16</f>
        <v>0</v>
      </c>
      <c r="G15" s="47">
        <f>F15/E22</f>
        <v>0</v>
      </c>
      <c r="H15" s="2"/>
      <c r="I15" s="2"/>
    </row>
    <row r="16" spans="1:9" ht="16.5" x14ac:dyDescent="0.3">
      <c r="A16" s="41"/>
      <c r="B16" s="44"/>
      <c r="C16" s="10"/>
      <c r="D16" s="10"/>
      <c r="E16" s="7"/>
      <c r="F16" s="46"/>
      <c r="G16" s="48"/>
      <c r="H16" s="2"/>
      <c r="I16" s="2"/>
    </row>
    <row r="17" spans="1:13" ht="16.5" x14ac:dyDescent="0.3">
      <c r="A17" s="41"/>
      <c r="B17" s="43">
        <v>6</v>
      </c>
      <c r="C17" s="10" t="s">
        <v>21</v>
      </c>
      <c r="D17" s="15">
        <v>1</v>
      </c>
      <c r="E17" s="7">
        <v>130000</v>
      </c>
      <c r="F17" s="45">
        <f>E17+E20+E18+E19</f>
        <v>742900</v>
      </c>
      <c r="G17" s="47">
        <f>F17/E22</f>
        <v>0.60466755493407587</v>
      </c>
      <c r="H17" s="2"/>
      <c r="I17" s="2"/>
    </row>
    <row r="18" spans="1:13" ht="16.5" x14ac:dyDescent="0.3">
      <c r="A18" s="41"/>
      <c r="B18" s="51"/>
      <c r="C18" s="10" t="s">
        <v>22</v>
      </c>
      <c r="D18" s="16" t="s">
        <v>23</v>
      </c>
      <c r="E18" s="7">
        <v>130000</v>
      </c>
      <c r="F18" s="52"/>
      <c r="G18" s="53"/>
      <c r="H18" s="2"/>
      <c r="I18" s="2"/>
    </row>
    <row r="19" spans="1:13" ht="16.5" x14ac:dyDescent="0.3">
      <c r="A19" s="41"/>
      <c r="B19" s="51"/>
      <c r="C19" s="10" t="s">
        <v>24</v>
      </c>
      <c r="D19" s="16" t="s">
        <v>23</v>
      </c>
      <c r="E19" s="7">
        <v>240000</v>
      </c>
      <c r="F19" s="52"/>
      <c r="G19" s="53"/>
      <c r="H19" s="2"/>
      <c r="I19" s="2"/>
    </row>
    <row r="20" spans="1:13" ht="16.5" x14ac:dyDescent="0.3">
      <c r="A20" s="41"/>
      <c r="B20" s="44"/>
      <c r="C20" s="10" t="s">
        <v>30</v>
      </c>
      <c r="D20" s="16" t="s">
        <v>23</v>
      </c>
      <c r="E20" s="7">
        <v>242900</v>
      </c>
      <c r="F20" s="46"/>
      <c r="G20" s="48"/>
      <c r="H20" s="2"/>
      <c r="I20" s="2"/>
    </row>
    <row r="21" spans="1:13" ht="35.25" customHeight="1" x14ac:dyDescent="0.3">
      <c r="A21" s="41"/>
      <c r="B21" s="54" t="s">
        <v>15</v>
      </c>
      <c r="C21" s="54"/>
      <c r="D21" s="12"/>
      <c r="E21" s="55">
        <v>245709</v>
      </c>
      <c r="F21" s="56"/>
      <c r="G21" s="17">
        <f>E21/E22</f>
        <v>0.19998958171395456</v>
      </c>
      <c r="H21" s="2"/>
      <c r="I21" s="2"/>
    </row>
    <row r="22" spans="1:13" ht="17.25" thickBot="1" x14ac:dyDescent="0.35">
      <c r="A22" s="42"/>
      <c r="B22" s="57" t="s">
        <v>5</v>
      </c>
      <c r="C22" s="58"/>
      <c r="D22" s="59"/>
      <c r="E22" s="57">
        <f>F7+F9+F11+F13+F15+F17+E21</f>
        <v>1228609</v>
      </c>
      <c r="F22" s="58"/>
      <c r="G22" s="60"/>
      <c r="H22" s="2"/>
      <c r="I22" s="2"/>
    </row>
    <row r="23" spans="1:13" ht="93.75" customHeight="1" x14ac:dyDescent="0.3">
      <c r="A23" s="40" t="s">
        <v>16</v>
      </c>
      <c r="B23" s="8" t="s">
        <v>2</v>
      </c>
      <c r="C23" s="8" t="s">
        <v>3</v>
      </c>
      <c r="D23" s="8" t="s">
        <v>4</v>
      </c>
      <c r="E23" s="8" t="s">
        <v>13</v>
      </c>
      <c r="F23" s="8" t="s">
        <v>7</v>
      </c>
      <c r="G23" s="9" t="s">
        <v>14</v>
      </c>
      <c r="H23" s="2"/>
      <c r="I23" s="2"/>
    </row>
    <row r="24" spans="1:13" ht="16.5" x14ac:dyDescent="0.3">
      <c r="A24" s="41"/>
      <c r="B24" s="43">
        <v>1</v>
      </c>
      <c r="C24" s="10"/>
      <c r="D24" s="10"/>
      <c r="E24" s="14"/>
      <c r="F24" s="45">
        <f>E24+E25</f>
        <v>0</v>
      </c>
      <c r="G24" s="47">
        <f>F24/E39</f>
        <v>0</v>
      </c>
      <c r="H24" s="2"/>
      <c r="I24" s="2"/>
    </row>
    <row r="25" spans="1:13" ht="16.5" x14ac:dyDescent="0.3">
      <c r="A25" s="41"/>
      <c r="B25" s="44"/>
      <c r="C25" s="10"/>
      <c r="D25" s="10"/>
      <c r="E25" s="14"/>
      <c r="F25" s="46"/>
      <c r="G25" s="48"/>
      <c r="H25" s="2"/>
      <c r="I25" s="2"/>
    </row>
    <row r="26" spans="1:13" ht="16.5" x14ac:dyDescent="0.3">
      <c r="A26" s="41"/>
      <c r="B26" s="43">
        <v>2</v>
      </c>
      <c r="C26" s="10"/>
      <c r="D26" s="10"/>
      <c r="E26" s="14"/>
      <c r="F26" s="45">
        <f>E26+E27</f>
        <v>0</v>
      </c>
      <c r="G26" s="47">
        <f>F26/E39</f>
        <v>0</v>
      </c>
      <c r="H26" s="2"/>
      <c r="I26" s="2"/>
    </row>
    <row r="27" spans="1:13" ht="16.5" x14ac:dyDescent="0.3">
      <c r="A27" s="41"/>
      <c r="B27" s="44"/>
      <c r="C27" s="10"/>
      <c r="D27" s="10"/>
      <c r="E27" s="14"/>
      <c r="F27" s="46"/>
      <c r="G27" s="48"/>
      <c r="H27" s="2"/>
      <c r="I27" s="2"/>
      <c r="M27" s="24"/>
    </row>
    <row r="28" spans="1:13" ht="16.5" x14ac:dyDescent="0.3">
      <c r="A28" s="41"/>
      <c r="B28" s="43">
        <v>3</v>
      </c>
      <c r="C28" s="10" t="s">
        <v>25</v>
      </c>
      <c r="D28" s="16" t="s">
        <v>26</v>
      </c>
      <c r="E28" s="26">
        <v>132716.18</v>
      </c>
      <c r="F28" s="49">
        <f>E28+E29</f>
        <v>132716.18</v>
      </c>
      <c r="G28" s="47">
        <f>F28/E39</f>
        <v>0.1953000065587491</v>
      </c>
      <c r="H28" s="2"/>
      <c r="I28" s="25"/>
      <c r="M28" s="24"/>
    </row>
    <row r="29" spans="1:13" ht="16.5" x14ac:dyDescent="0.3">
      <c r="A29" s="41"/>
      <c r="B29" s="44"/>
      <c r="C29" s="10"/>
      <c r="D29" s="10"/>
      <c r="E29" s="27"/>
      <c r="F29" s="50"/>
      <c r="G29" s="48"/>
      <c r="H29" s="2"/>
      <c r="I29" s="25"/>
      <c r="M29" s="24"/>
    </row>
    <row r="30" spans="1:13" ht="16.5" x14ac:dyDescent="0.3">
      <c r="A30" s="41"/>
      <c r="B30" s="43">
        <v>4</v>
      </c>
      <c r="C30" s="10"/>
      <c r="D30" s="10"/>
      <c r="E30" s="27"/>
      <c r="F30" s="45">
        <f>E30+E31</f>
        <v>0</v>
      </c>
      <c r="G30" s="47">
        <f>F30/E39</f>
        <v>0</v>
      </c>
      <c r="H30" s="2"/>
      <c r="I30" s="25"/>
    </row>
    <row r="31" spans="1:13" ht="16.5" x14ac:dyDescent="0.3">
      <c r="A31" s="41"/>
      <c r="B31" s="44"/>
      <c r="C31" s="10"/>
      <c r="D31" s="10"/>
      <c r="E31" s="27"/>
      <c r="F31" s="46"/>
      <c r="G31" s="48"/>
      <c r="H31" s="2"/>
      <c r="I31" s="25"/>
    </row>
    <row r="32" spans="1:13" ht="16.5" x14ac:dyDescent="0.3">
      <c r="A32" s="41"/>
      <c r="B32" s="43">
        <v>5</v>
      </c>
      <c r="C32" s="10"/>
      <c r="D32" s="10"/>
      <c r="E32" s="27"/>
      <c r="F32" s="45">
        <f>E32+E33</f>
        <v>0</v>
      </c>
      <c r="G32" s="47">
        <f>F32/E39</f>
        <v>0</v>
      </c>
      <c r="H32" s="2"/>
      <c r="I32" s="25"/>
    </row>
    <row r="33" spans="1:13" ht="16.5" x14ac:dyDescent="0.3">
      <c r="A33" s="41"/>
      <c r="B33" s="44"/>
      <c r="C33" s="10"/>
      <c r="D33" s="10"/>
      <c r="E33" s="27"/>
      <c r="F33" s="46"/>
      <c r="G33" s="48"/>
      <c r="H33" s="2"/>
      <c r="I33" s="25"/>
    </row>
    <row r="34" spans="1:13" ht="16.5" x14ac:dyDescent="0.3">
      <c r="A34" s="41"/>
      <c r="B34" s="43">
        <v>6</v>
      </c>
      <c r="C34" s="10" t="s">
        <v>21</v>
      </c>
      <c r="D34" s="15"/>
      <c r="E34" s="26"/>
      <c r="F34" s="49">
        <f>E34+E37+E35+E36</f>
        <v>410924.08</v>
      </c>
      <c r="G34" s="47">
        <f>F34/E39</f>
        <v>0.6047000110999875</v>
      </c>
      <c r="H34" s="2"/>
      <c r="I34" s="25"/>
      <c r="J34" s="24"/>
    </row>
    <row r="35" spans="1:13" ht="16.5" x14ac:dyDescent="0.3">
      <c r="A35" s="41"/>
      <c r="B35" s="51"/>
      <c r="C35" s="10" t="s">
        <v>22</v>
      </c>
      <c r="D35" s="16" t="s">
        <v>23</v>
      </c>
      <c r="E35" s="26">
        <v>205462.04</v>
      </c>
      <c r="F35" s="70"/>
      <c r="G35" s="53"/>
      <c r="H35" s="2"/>
      <c r="I35" s="2"/>
    </row>
    <row r="36" spans="1:13" ht="16.5" x14ac:dyDescent="0.3">
      <c r="A36" s="41"/>
      <c r="B36" s="51"/>
      <c r="C36" s="10" t="s">
        <v>24</v>
      </c>
      <c r="D36" s="16" t="s">
        <v>23</v>
      </c>
      <c r="E36" s="26">
        <v>205462.04</v>
      </c>
      <c r="F36" s="70"/>
      <c r="G36" s="53"/>
      <c r="H36" s="2"/>
      <c r="I36" s="2"/>
    </row>
    <row r="37" spans="1:13" ht="16.5" x14ac:dyDescent="0.3">
      <c r="A37" s="41"/>
      <c r="B37" s="44"/>
      <c r="C37" s="10" t="s">
        <v>30</v>
      </c>
      <c r="D37" s="16"/>
      <c r="E37" s="7"/>
      <c r="F37" s="50"/>
      <c r="G37" s="48"/>
      <c r="H37" s="2"/>
      <c r="I37" s="2"/>
    </row>
    <row r="38" spans="1:13" ht="36" customHeight="1" x14ac:dyDescent="0.3">
      <c r="A38" s="41"/>
      <c r="B38" s="54" t="s">
        <v>15</v>
      </c>
      <c r="C38" s="54"/>
      <c r="D38" s="12"/>
      <c r="E38" s="71">
        <v>135910.04999999999</v>
      </c>
      <c r="F38" s="72"/>
      <c r="G38" s="13">
        <f>E38/E39</f>
        <v>0.19999998234126326</v>
      </c>
      <c r="H38" s="2"/>
      <c r="I38" s="25"/>
    </row>
    <row r="39" spans="1:13" ht="16.5" x14ac:dyDescent="0.3">
      <c r="A39" s="41"/>
      <c r="B39" s="73" t="s">
        <v>6</v>
      </c>
      <c r="C39" s="74"/>
      <c r="D39" s="75"/>
      <c r="E39" s="76">
        <f>F24+F26+F28+F30+F32+F34+E38</f>
        <v>679550.31</v>
      </c>
      <c r="F39" s="77"/>
      <c r="G39" s="78"/>
      <c r="H39" s="2"/>
      <c r="I39" s="2"/>
    </row>
    <row r="40" spans="1:13" ht="17.25" thickBot="1" x14ac:dyDescent="0.35">
      <c r="A40" s="65" t="s">
        <v>9</v>
      </c>
      <c r="B40" s="66"/>
      <c r="C40" s="66"/>
      <c r="D40" s="67"/>
      <c r="E40" s="68">
        <f>E22+E39</f>
        <v>1908159.31</v>
      </c>
      <c r="F40" s="66"/>
      <c r="G40" s="69"/>
      <c r="H40" s="2"/>
      <c r="I40" s="2"/>
    </row>
    <row r="41" spans="1:13" s="32" customFormat="1" ht="99.75" customHeight="1" thickBot="1" x14ac:dyDescent="0.35">
      <c r="A41" s="28"/>
      <c r="B41" s="29"/>
      <c r="C41" s="29"/>
      <c r="D41" s="29"/>
      <c r="E41" s="29"/>
      <c r="F41" s="29"/>
      <c r="G41" s="30"/>
      <c r="H41" s="31"/>
      <c r="I41" s="31"/>
    </row>
    <row r="42" spans="1:13" ht="93.75" customHeight="1" x14ac:dyDescent="0.3">
      <c r="A42" s="40" t="s">
        <v>28</v>
      </c>
      <c r="B42" s="8" t="s">
        <v>2</v>
      </c>
      <c r="C42" s="8" t="s">
        <v>3</v>
      </c>
      <c r="D42" s="8" t="s">
        <v>4</v>
      </c>
      <c r="E42" s="8" t="s">
        <v>13</v>
      </c>
      <c r="F42" s="8" t="s">
        <v>7</v>
      </c>
      <c r="G42" s="9" t="s">
        <v>14</v>
      </c>
      <c r="H42" s="2"/>
      <c r="I42" s="2"/>
    </row>
    <row r="43" spans="1:13" ht="16.5" x14ac:dyDescent="0.3">
      <c r="A43" s="41"/>
      <c r="B43" s="43">
        <v>1</v>
      </c>
      <c r="C43" s="10"/>
      <c r="D43" s="10"/>
      <c r="E43" s="14"/>
      <c r="F43" s="45">
        <f>E43+E44</f>
        <v>0</v>
      </c>
      <c r="G43" s="47">
        <f>F43/E58</f>
        <v>0</v>
      </c>
      <c r="H43" s="2"/>
      <c r="I43" s="2"/>
    </row>
    <row r="44" spans="1:13" ht="16.5" x14ac:dyDescent="0.3">
      <c r="A44" s="41"/>
      <c r="B44" s="44"/>
      <c r="C44" s="10"/>
      <c r="D44" s="10"/>
      <c r="E44" s="14"/>
      <c r="F44" s="46"/>
      <c r="G44" s="48"/>
      <c r="H44" s="2"/>
      <c r="I44" s="2"/>
    </row>
    <row r="45" spans="1:13" ht="16.5" x14ac:dyDescent="0.3">
      <c r="A45" s="41"/>
      <c r="B45" s="43">
        <v>2</v>
      </c>
      <c r="C45" s="10"/>
      <c r="D45" s="10"/>
      <c r="E45" s="14"/>
      <c r="F45" s="45">
        <f>E45+E46</f>
        <v>0</v>
      </c>
      <c r="G45" s="47">
        <f>F45/E58</f>
        <v>0</v>
      </c>
      <c r="H45" s="2"/>
      <c r="I45" s="2"/>
    </row>
    <row r="46" spans="1:13" ht="16.5" x14ac:dyDescent="0.3">
      <c r="A46" s="41"/>
      <c r="B46" s="44"/>
      <c r="C46" s="10"/>
      <c r="D46" s="10"/>
      <c r="E46" s="14"/>
      <c r="F46" s="46"/>
      <c r="G46" s="48"/>
      <c r="H46" s="2"/>
      <c r="I46" s="2"/>
      <c r="M46" s="24"/>
    </row>
    <row r="47" spans="1:13" ht="16.5" x14ac:dyDescent="0.3">
      <c r="A47" s="41"/>
      <c r="B47" s="43">
        <v>3</v>
      </c>
      <c r="C47" s="10" t="s">
        <v>25</v>
      </c>
      <c r="D47" s="16" t="s">
        <v>26</v>
      </c>
      <c r="E47" s="26">
        <f>E28+E11</f>
        <v>372716.18</v>
      </c>
      <c r="F47" s="49">
        <f>E47+E48</f>
        <v>372716.18</v>
      </c>
      <c r="G47" s="47">
        <f>F47/E58</f>
        <v>0.19532760081756484</v>
      </c>
      <c r="H47" s="2"/>
      <c r="I47" s="25"/>
      <c r="M47" s="24"/>
    </row>
    <row r="48" spans="1:13" ht="16.5" x14ac:dyDescent="0.3">
      <c r="A48" s="41"/>
      <c r="B48" s="44"/>
      <c r="C48" s="10"/>
      <c r="D48" s="10"/>
      <c r="E48" s="27"/>
      <c r="F48" s="50"/>
      <c r="G48" s="48"/>
      <c r="H48" s="2"/>
      <c r="I48" s="25"/>
      <c r="M48" s="24"/>
    </row>
    <row r="49" spans="1:10" ht="16.5" x14ac:dyDescent="0.3">
      <c r="A49" s="41"/>
      <c r="B49" s="43">
        <v>4</v>
      </c>
      <c r="C49" s="10"/>
      <c r="D49" s="10"/>
      <c r="E49" s="27"/>
      <c r="F49" s="45">
        <f>E49+E50</f>
        <v>0</v>
      </c>
      <c r="G49" s="47">
        <f>F49/E58</f>
        <v>0</v>
      </c>
      <c r="H49" s="2"/>
      <c r="I49" s="25"/>
    </row>
    <row r="50" spans="1:10" ht="16.5" x14ac:dyDescent="0.3">
      <c r="A50" s="41"/>
      <c r="B50" s="44"/>
      <c r="C50" s="10"/>
      <c r="D50" s="10"/>
      <c r="E50" s="27"/>
      <c r="F50" s="46"/>
      <c r="G50" s="48"/>
      <c r="H50" s="2"/>
      <c r="I50" s="25"/>
    </row>
    <row r="51" spans="1:10" ht="16.5" x14ac:dyDescent="0.3">
      <c r="A51" s="41"/>
      <c r="B51" s="43">
        <v>5</v>
      </c>
      <c r="C51" s="10"/>
      <c r="D51" s="10"/>
      <c r="E51" s="27"/>
      <c r="F51" s="45">
        <f>E51+E52</f>
        <v>0</v>
      </c>
      <c r="G51" s="47">
        <f>F51/E58</f>
        <v>0</v>
      </c>
      <c r="H51" s="2"/>
      <c r="I51" s="25"/>
    </row>
    <row r="52" spans="1:10" ht="16.5" x14ac:dyDescent="0.3">
      <c r="A52" s="41"/>
      <c r="B52" s="44"/>
      <c r="C52" s="10"/>
      <c r="D52" s="10"/>
      <c r="E52" s="27"/>
      <c r="F52" s="46"/>
      <c r="G52" s="48"/>
      <c r="H52" s="2"/>
      <c r="I52" s="25"/>
    </row>
    <row r="53" spans="1:10" ht="16.5" x14ac:dyDescent="0.3">
      <c r="A53" s="41"/>
      <c r="B53" s="43">
        <v>6</v>
      </c>
      <c r="C53" s="10" t="s">
        <v>21</v>
      </c>
      <c r="D53" s="15">
        <v>1</v>
      </c>
      <c r="E53" s="26">
        <f t="shared" ref="E53:E56" si="0">E34+E17</f>
        <v>130000</v>
      </c>
      <c r="F53" s="49">
        <f>E53+E56+E54+E55</f>
        <v>1153824.08</v>
      </c>
      <c r="G53" s="47">
        <f>F53/E58</f>
        <v>0.60467911350651327</v>
      </c>
      <c r="H53" s="2"/>
      <c r="I53" s="25"/>
      <c r="J53" s="24"/>
    </row>
    <row r="54" spans="1:10" ht="16.5" x14ac:dyDescent="0.3">
      <c r="A54" s="41"/>
      <c r="B54" s="51"/>
      <c r="C54" s="10" t="s">
        <v>22</v>
      </c>
      <c r="D54" s="16" t="s">
        <v>23</v>
      </c>
      <c r="E54" s="26">
        <f t="shared" si="0"/>
        <v>335462.04000000004</v>
      </c>
      <c r="F54" s="70"/>
      <c r="G54" s="53"/>
      <c r="H54" s="2"/>
      <c r="I54" s="2"/>
    </row>
    <row r="55" spans="1:10" ht="16.5" x14ac:dyDescent="0.3">
      <c r="A55" s="41"/>
      <c r="B55" s="51"/>
      <c r="C55" s="10" t="s">
        <v>24</v>
      </c>
      <c r="D55" s="16" t="s">
        <v>23</v>
      </c>
      <c r="E55" s="26">
        <f t="shared" si="0"/>
        <v>445462.04000000004</v>
      </c>
      <c r="F55" s="70"/>
      <c r="G55" s="53"/>
      <c r="H55" s="2"/>
      <c r="I55" s="2"/>
    </row>
    <row r="56" spans="1:10" ht="16.5" x14ac:dyDescent="0.3">
      <c r="A56" s="41"/>
      <c r="B56" s="44"/>
      <c r="C56" s="10" t="s">
        <v>30</v>
      </c>
      <c r="D56" s="16" t="s">
        <v>23</v>
      </c>
      <c r="E56" s="26">
        <f t="shared" si="0"/>
        <v>242900</v>
      </c>
      <c r="F56" s="50"/>
      <c r="G56" s="48"/>
      <c r="H56" s="2"/>
      <c r="I56" s="2"/>
    </row>
    <row r="57" spans="1:10" ht="36" customHeight="1" x14ac:dyDescent="0.3">
      <c r="A57" s="41"/>
      <c r="B57" s="54" t="s">
        <v>15</v>
      </c>
      <c r="C57" s="54"/>
      <c r="D57" s="12"/>
      <c r="E57" s="71">
        <f>E38+E21</f>
        <v>381619.05</v>
      </c>
      <c r="F57" s="72"/>
      <c r="G57" s="13">
        <f>E57/E58</f>
        <v>0.19999328567592187</v>
      </c>
      <c r="H57" s="2"/>
      <c r="I57" s="25"/>
    </row>
    <row r="58" spans="1:10" ht="16.5" x14ac:dyDescent="0.3">
      <c r="A58" s="41"/>
      <c r="B58" s="73" t="s">
        <v>29</v>
      </c>
      <c r="C58" s="74"/>
      <c r="D58" s="75"/>
      <c r="E58" s="76">
        <f>F43+F45+F47+F49+F51+F53+E57</f>
        <v>1908159.31</v>
      </c>
      <c r="F58" s="77"/>
      <c r="G58" s="78"/>
      <c r="H58" s="2"/>
      <c r="I58" s="2"/>
    </row>
    <row r="59" spans="1:10" ht="17.25" thickBot="1" x14ac:dyDescent="0.35">
      <c r="A59" s="65" t="s">
        <v>9</v>
      </c>
      <c r="B59" s="66"/>
      <c r="C59" s="66"/>
      <c r="D59" s="67"/>
      <c r="E59" s="79">
        <f>E40</f>
        <v>1908159.31</v>
      </c>
      <c r="F59" s="66"/>
      <c r="G59" s="69"/>
      <c r="H59" s="2"/>
      <c r="I59" s="2"/>
    </row>
    <row r="60" spans="1:10" s="1" customFormat="1" ht="18" x14ac:dyDescent="0.3">
      <c r="A60" s="61" t="s">
        <v>10</v>
      </c>
      <c r="B60" s="61"/>
      <c r="C60" s="61"/>
      <c r="D60" s="61"/>
      <c r="E60" s="61"/>
      <c r="F60" s="61"/>
      <c r="G60" s="61"/>
      <c r="H60" s="5"/>
      <c r="I60" s="5"/>
    </row>
    <row r="61" spans="1:10" s="1" customFormat="1" ht="18" x14ac:dyDescent="0.3">
      <c r="A61" s="61" t="s">
        <v>17</v>
      </c>
      <c r="B61" s="61"/>
      <c r="C61" s="61"/>
      <c r="D61" s="61"/>
      <c r="E61" s="61"/>
      <c r="F61" s="61"/>
      <c r="G61" s="61"/>
      <c r="H61" s="5"/>
      <c r="I61" s="5"/>
    </row>
    <row r="62" spans="1:10" s="1" customFormat="1" ht="28.5" customHeight="1" x14ac:dyDescent="0.3">
      <c r="A62" s="61" t="s">
        <v>18</v>
      </c>
      <c r="B62" s="61"/>
      <c r="C62" s="61"/>
      <c r="D62" s="61"/>
      <c r="E62" s="61"/>
      <c r="F62" s="61"/>
      <c r="G62" s="61"/>
      <c r="H62" s="5"/>
      <c r="I62" s="5"/>
    </row>
    <row r="63" spans="1:10" s="1" customFormat="1" ht="33" customHeight="1" x14ac:dyDescent="0.3">
      <c r="A63" s="61" t="s">
        <v>19</v>
      </c>
      <c r="B63" s="61"/>
      <c r="C63" s="61"/>
      <c r="D63" s="61"/>
      <c r="E63" s="61"/>
      <c r="F63" s="61"/>
      <c r="G63" s="61"/>
      <c r="H63" s="5"/>
      <c r="I63" s="5"/>
    </row>
    <row r="64" spans="1:10" s="1" customFormat="1" ht="35.25" customHeight="1" x14ac:dyDescent="0.3">
      <c r="A64" s="61" t="s">
        <v>20</v>
      </c>
      <c r="B64" s="61"/>
      <c r="C64" s="61"/>
      <c r="D64" s="61"/>
      <c r="E64" s="61"/>
      <c r="F64" s="61"/>
      <c r="G64" s="61"/>
      <c r="H64" s="5"/>
      <c r="I64" s="5"/>
    </row>
    <row r="65" spans="1:9" s="1" customFormat="1" ht="18" x14ac:dyDescent="0.3">
      <c r="A65" s="3"/>
      <c r="B65" s="4"/>
      <c r="C65" s="4"/>
      <c r="D65" s="4"/>
      <c r="E65" s="4"/>
      <c r="F65" s="4"/>
      <c r="G65" s="4"/>
      <c r="H65" s="5"/>
      <c r="I65" s="5"/>
    </row>
    <row r="66" spans="1:9" s="1" customFormat="1" ht="16.5" x14ac:dyDescent="0.3">
      <c r="A66" s="6"/>
      <c r="B66" s="4"/>
      <c r="C66" s="4"/>
      <c r="D66" s="4"/>
      <c r="E66" s="4"/>
      <c r="F66" s="4"/>
      <c r="G66" s="4"/>
      <c r="H66" s="5"/>
      <c r="I66" s="5"/>
    </row>
    <row r="67" spans="1:9" ht="16.5" x14ac:dyDescent="0.3">
      <c r="A67" s="2"/>
      <c r="B67" s="2"/>
      <c r="C67" s="2"/>
      <c r="D67" s="2"/>
      <c r="E67" s="2"/>
      <c r="F67" s="2"/>
      <c r="G67" s="2"/>
      <c r="H67" s="2"/>
      <c r="I67" s="2"/>
    </row>
  </sheetData>
  <mergeCells count="80">
    <mergeCell ref="B58:D58"/>
    <mergeCell ref="E58:G58"/>
    <mergeCell ref="A59:D59"/>
    <mergeCell ref="E59:G59"/>
    <mergeCell ref="B53:B56"/>
    <mergeCell ref="F53:F56"/>
    <mergeCell ref="G53:G56"/>
    <mergeCell ref="B57:C57"/>
    <mergeCell ref="E57:F57"/>
    <mergeCell ref="A42:A58"/>
    <mergeCell ref="B43:B44"/>
    <mergeCell ref="F43:F44"/>
    <mergeCell ref="G43:G44"/>
    <mergeCell ref="B45:B46"/>
    <mergeCell ref="F45:F46"/>
    <mergeCell ref="G45:G46"/>
    <mergeCell ref="B51:B52"/>
    <mergeCell ref="F51:F52"/>
    <mergeCell ref="G51:G52"/>
    <mergeCell ref="A23:A39"/>
    <mergeCell ref="G26:G27"/>
    <mergeCell ref="F30:F31"/>
    <mergeCell ref="G30:G31"/>
    <mergeCell ref="B32:B33"/>
    <mergeCell ref="F32:F33"/>
    <mergeCell ref="G32:G33"/>
    <mergeCell ref="B47:B48"/>
    <mergeCell ref="F47:F48"/>
    <mergeCell ref="G47:G48"/>
    <mergeCell ref="B49:B50"/>
    <mergeCell ref="F49:F50"/>
    <mergeCell ref="G49:G50"/>
    <mergeCell ref="A64:G64"/>
    <mergeCell ref="A1:G1"/>
    <mergeCell ref="A60:G60"/>
    <mergeCell ref="A61:G61"/>
    <mergeCell ref="A62:G62"/>
    <mergeCell ref="A63:G63"/>
    <mergeCell ref="A40:D40"/>
    <mergeCell ref="E40:G40"/>
    <mergeCell ref="B34:B37"/>
    <mergeCell ref="F34:F37"/>
    <mergeCell ref="G34:G37"/>
    <mergeCell ref="B38:C38"/>
    <mergeCell ref="E38:F38"/>
    <mergeCell ref="B39:D39"/>
    <mergeCell ref="E39:G39"/>
    <mergeCell ref="B30:B31"/>
    <mergeCell ref="G15:G16"/>
    <mergeCell ref="B28:B29"/>
    <mergeCell ref="F28:F29"/>
    <mergeCell ref="G28:G29"/>
    <mergeCell ref="B17:B20"/>
    <mergeCell ref="F17:F20"/>
    <mergeCell ref="G17:G20"/>
    <mergeCell ref="B21:C21"/>
    <mergeCell ref="E21:F21"/>
    <mergeCell ref="B22:D22"/>
    <mergeCell ref="E22:G22"/>
    <mergeCell ref="B24:B25"/>
    <mergeCell ref="F24:F25"/>
    <mergeCell ref="G24:G25"/>
    <mergeCell ref="B26:B27"/>
    <mergeCell ref="F26:F27"/>
    <mergeCell ref="A3:A4"/>
    <mergeCell ref="A6:A22"/>
    <mergeCell ref="B7:B8"/>
    <mergeCell ref="F7:F8"/>
    <mergeCell ref="G7:G8"/>
    <mergeCell ref="B9:B10"/>
    <mergeCell ref="F9:F10"/>
    <mergeCell ref="G9:G10"/>
    <mergeCell ref="B11:B12"/>
    <mergeCell ref="F11:F12"/>
    <mergeCell ref="G11:G12"/>
    <mergeCell ref="B13:B14"/>
    <mergeCell ref="F13:F14"/>
    <mergeCell ref="G13:G14"/>
    <mergeCell ref="B15:B16"/>
    <mergeCell ref="F15:F16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3" zoomScale="80" zoomScaleNormal="80" workbookViewId="0">
      <selection activeCell="J23" sqref="J23"/>
    </sheetView>
  </sheetViews>
  <sheetFormatPr defaultRowHeight="15" x14ac:dyDescent="0.25"/>
  <cols>
    <col min="1" max="1" width="16" customWidth="1"/>
    <col min="2" max="2" width="13.28515625" customWidth="1"/>
    <col min="3" max="3" width="14.85546875" customWidth="1"/>
    <col min="4" max="4" width="20.28515625" customWidth="1"/>
    <col min="5" max="5" width="21.28515625" customWidth="1"/>
    <col min="6" max="6" width="23.7109375" customWidth="1"/>
    <col min="7" max="7" width="18.7109375" customWidth="1"/>
    <col min="8" max="8" width="13.5703125" customWidth="1"/>
    <col min="9" max="9" width="12.42578125" customWidth="1"/>
    <col min="10" max="10" width="11.42578125" bestFit="1" customWidth="1"/>
    <col min="13" max="13" width="15.5703125" customWidth="1"/>
  </cols>
  <sheetData>
    <row r="1" spans="1:9" ht="16.5" customHeight="1" thickBot="1" x14ac:dyDescent="0.35">
      <c r="A1" s="62" t="s">
        <v>27</v>
      </c>
      <c r="B1" s="63"/>
      <c r="C1" s="63"/>
      <c r="D1" s="63"/>
      <c r="E1" s="63"/>
      <c r="F1" s="63"/>
      <c r="G1" s="64"/>
      <c r="H1" s="2"/>
      <c r="I1" s="2"/>
    </row>
    <row r="2" spans="1:9" ht="17.25" thickBot="1" x14ac:dyDescent="0.35">
      <c r="A2" s="18"/>
      <c r="B2" s="19"/>
      <c r="C2" s="19"/>
      <c r="D2" s="19"/>
      <c r="E2" s="5"/>
      <c r="F2" s="5"/>
      <c r="G2" s="5"/>
      <c r="H2" s="2"/>
      <c r="I2" s="2"/>
    </row>
    <row r="3" spans="1:9" ht="49.5" x14ac:dyDescent="0.3">
      <c r="A3" s="38" t="s">
        <v>0</v>
      </c>
      <c r="B3" s="20" t="s">
        <v>12</v>
      </c>
      <c r="C3" s="20" t="s">
        <v>1</v>
      </c>
      <c r="D3" s="21" t="s">
        <v>8</v>
      </c>
      <c r="E3" s="2"/>
      <c r="F3" s="5"/>
      <c r="G3" s="5"/>
      <c r="H3" s="2"/>
      <c r="I3" s="2"/>
    </row>
    <row r="4" spans="1:9" ht="17.25" thickBot="1" x14ac:dyDescent="0.35">
      <c r="A4" s="39"/>
      <c r="B4" s="22">
        <v>974.51</v>
      </c>
      <c r="C4" s="22">
        <v>13526</v>
      </c>
      <c r="D4" s="23">
        <f>985.37*B4+19.84*C4</f>
        <v>1228608.7587000001</v>
      </c>
      <c r="E4" s="2"/>
      <c r="F4" s="5"/>
      <c r="G4" s="5"/>
      <c r="H4" s="2"/>
      <c r="I4" s="2"/>
    </row>
    <row r="5" spans="1:9" ht="17.25" thickBot="1" x14ac:dyDescent="0.35">
      <c r="A5" s="5"/>
      <c r="B5" s="5"/>
      <c r="C5" s="5"/>
      <c r="D5" s="5"/>
      <c r="E5" s="5"/>
      <c r="F5" s="5"/>
      <c r="G5" s="5"/>
      <c r="H5" s="2"/>
      <c r="I5" s="2"/>
    </row>
    <row r="6" spans="1:9" ht="96.75" customHeight="1" x14ac:dyDescent="0.3">
      <c r="A6" s="40" t="s">
        <v>11</v>
      </c>
      <c r="B6" s="8" t="s">
        <v>2</v>
      </c>
      <c r="C6" s="8" t="s">
        <v>3</v>
      </c>
      <c r="D6" s="8" t="s">
        <v>4</v>
      </c>
      <c r="E6" s="8" t="s">
        <v>13</v>
      </c>
      <c r="F6" s="8" t="s">
        <v>7</v>
      </c>
      <c r="G6" s="9" t="s">
        <v>14</v>
      </c>
      <c r="H6" s="2"/>
      <c r="I6" s="2"/>
    </row>
    <row r="7" spans="1:9" ht="16.5" x14ac:dyDescent="0.3">
      <c r="A7" s="41"/>
      <c r="B7" s="43">
        <v>1</v>
      </c>
      <c r="C7" s="10"/>
      <c r="D7" s="11"/>
      <c r="E7" s="7"/>
      <c r="F7" s="45">
        <f>E7+E8</f>
        <v>0</v>
      </c>
      <c r="G7" s="47">
        <f>F7/E22</f>
        <v>0</v>
      </c>
      <c r="H7" s="2"/>
      <c r="I7" s="2"/>
    </row>
    <row r="8" spans="1:9" ht="16.5" x14ac:dyDescent="0.3">
      <c r="A8" s="41"/>
      <c r="B8" s="44"/>
      <c r="C8" s="10"/>
      <c r="D8" s="10"/>
      <c r="E8" s="7"/>
      <c r="F8" s="46"/>
      <c r="G8" s="48"/>
      <c r="H8" s="2"/>
      <c r="I8" s="2"/>
    </row>
    <row r="9" spans="1:9" ht="16.5" x14ac:dyDescent="0.3">
      <c r="A9" s="41"/>
      <c r="B9" s="43">
        <v>2</v>
      </c>
      <c r="C9" s="10"/>
      <c r="D9" s="10"/>
      <c r="E9" s="7"/>
      <c r="F9" s="45">
        <f>E9+E10</f>
        <v>0</v>
      </c>
      <c r="G9" s="47">
        <f>F9/E22</f>
        <v>0</v>
      </c>
      <c r="H9" s="2"/>
      <c r="I9" s="2"/>
    </row>
    <row r="10" spans="1:9" ht="16.5" x14ac:dyDescent="0.3">
      <c r="A10" s="41"/>
      <c r="B10" s="44"/>
      <c r="C10" s="10"/>
      <c r="D10" s="10"/>
      <c r="E10" s="7"/>
      <c r="F10" s="46"/>
      <c r="G10" s="48"/>
      <c r="H10" s="2"/>
      <c r="I10" s="2"/>
    </row>
    <row r="11" spans="1:9" ht="16.5" x14ac:dyDescent="0.3">
      <c r="A11" s="41"/>
      <c r="B11" s="43">
        <v>3</v>
      </c>
      <c r="C11" s="10" t="s">
        <v>25</v>
      </c>
      <c r="D11" s="16" t="s">
        <v>26</v>
      </c>
      <c r="E11" s="7">
        <v>240000</v>
      </c>
      <c r="F11" s="45">
        <f>E11+E12</f>
        <v>240000</v>
      </c>
      <c r="G11" s="47">
        <f>F11/E22</f>
        <v>0.1953428633519696</v>
      </c>
      <c r="H11" s="2"/>
      <c r="I11" s="2"/>
    </row>
    <row r="12" spans="1:9" ht="16.5" x14ac:dyDescent="0.3">
      <c r="A12" s="41"/>
      <c r="B12" s="44"/>
      <c r="C12" s="10"/>
      <c r="D12" s="10"/>
      <c r="E12" s="7"/>
      <c r="F12" s="46"/>
      <c r="G12" s="48"/>
      <c r="H12" s="2"/>
      <c r="I12" s="2"/>
    </row>
    <row r="13" spans="1:9" ht="16.5" x14ac:dyDescent="0.3">
      <c r="A13" s="41"/>
      <c r="B13" s="43">
        <v>4</v>
      </c>
      <c r="C13" s="10"/>
      <c r="D13" s="10"/>
      <c r="E13" s="7"/>
      <c r="F13" s="45">
        <f>E13+E14</f>
        <v>0</v>
      </c>
      <c r="G13" s="47">
        <f>F13/E22</f>
        <v>0</v>
      </c>
      <c r="H13" s="2"/>
      <c r="I13" s="2"/>
    </row>
    <row r="14" spans="1:9" ht="16.5" x14ac:dyDescent="0.3">
      <c r="A14" s="41"/>
      <c r="B14" s="44"/>
      <c r="C14" s="10"/>
      <c r="D14" s="10"/>
      <c r="E14" s="7"/>
      <c r="F14" s="46"/>
      <c r="G14" s="48"/>
      <c r="H14" s="2"/>
      <c r="I14" s="2"/>
    </row>
    <row r="15" spans="1:9" ht="16.5" x14ac:dyDescent="0.3">
      <c r="A15" s="41"/>
      <c r="B15" s="43">
        <v>5</v>
      </c>
      <c r="C15" s="10"/>
      <c r="D15" s="10"/>
      <c r="E15" s="7"/>
      <c r="F15" s="45">
        <f>E15+E16</f>
        <v>0</v>
      </c>
      <c r="G15" s="47">
        <f>F15/E22</f>
        <v>0</v>
      </c>
      <c r="H15" s="2"/>
      <c r="I15" s="2"/>
    </row>
    <row r="16" spans="1:9" ht="16.5" x14ac:dyDescent="0.3">
      <c r="A16" s="41"/>
      <c r="B16" s="44"/>
      <c r="C16" s="10"/>
      <c r="D16" s="10"/>
      <c r="E16" s="7"/>
      <c r="F16" s="46"/>
      <c r="G16" s="48"/>
      <c r="H16" s="2"/>
      <c r="I16" s="2"/>
    </row>
    <row r="17" spans="1:13" ht="16.5" x14ac:dyDescent="0.3">
      <c r="A17" s="41"/>
      <c r="B17" s="43">
        <v>6</v>
      </c>
      <c r="C17" s="10" t="s">
        <v>21</v>
      </c>
      <c r="D17" s="15">
        <v>1</v>
      </c>
      <c r="E17" s="7">
        <v>130000</v>
      </c>
      <c r="F17" s="45">
        <f>E17+E20+E18+E19</f>
        <v>742900</v>
      </c>
      <c r="G17" s="47">
        <f>F17/E22</f>
        <v>0.60466755493407587</v>
      </c>
      <c r="H17" s="2"/>
      <c r="I17" s="2"/>
    </row>
    <row r="18" spans="1:13" ht="16.5" x14ac:dyDescent="0.3">
      <c r="A18" s="41"/>
      <c r="B18" s="51"/>
      <c r="C18" s="10" t="s">
        <v>22</v>
      </c>
      <c r="D18" s="16" t="s">
        <v>23</v>
      </c>
      <c r="E18" s="7">
        <v>130000</v>
      </c>
      <c r="F18" s="52"/>
      <c r="G18" s="53"/>
      <c r="H18" s="2"/>
      <c r="I18" s="2"/>
    </row>
    <row r="19" spans="1:13" ht="16.5" x14ac:dyDescent="0.3">
      <c r="A19" s="41"/>
      <c r="B19" s="51"/>
      <c r="C19" s="10" t="s">
        <v>24</v>
      </c>
      <c r="D19" s="16" t="s">
        <v>23</v>
      </c>
      <c r="E19" s="7">
        <v>240000</v>
      </c>
      <c r="F19" s="52"/>
      <c r="G19" s="53"/>
      <c r="H19" s="2"/>
      <c r="I19" s="2"/>
    </row>
    <row r="20" spans="1:13" ht="16.5" x14ac:dyDescent="0.3">
      <c r="A20" s="41"/>
      <c r="B20" s="44"/>
      <c r="C20" s="10" t="s">
        <v>31</v>
      </c>
      <c r="D20" s="16" t="s">
        <v>23</v>
      </c>
      <c r="E20" s="7">
        <v>242900</v>
      </c>
      <c r="F20" s="46"/>
      <c r="G20" s="48"/>
      <c r="H20" s="2"/>
      <c r="I20" s="2"/>
    </row>
    <row r="21" spans="1:13" ht="35.25" customHeight="1" x14ac:dyDescent="0.3">
      <c r="A21" s="41"/>
      <c r="B21" s="54" t="s">
        <v>15</v>
      </c>
      <c r="C21" s="54"/>
      <c r="D21" s="12"/>
      <c r="E21" s="55">
        <v>245709</v>
      </c>
      <c r="F21" s="56"/>
      <c r="G21" s="17">
        <f>E21/E22</f>
        <v>0.19998958171395456</v>
      </c>
      <c r="H21" s="2"/>
      <c r="I21" s="2"/>
    </row>
    <row r="22" spans="1:13" ht="17.25" thickBot="1" x14ac:dyDescent="0.35">
      <c r="A22" s="42"/>
      <c r="B22" s="57" t="s">
        <v>5</v>
      </c>
      <c r="C22" s="58"/>
      <c r="D22" s="59"/>
      <c r="E22" s="57">
        <f>F7+F9+F11+F13+F15+F17+E21</f>
        <v>1228609</v>
      </c>
      <c r="F22" s="58"/>
      <c r="G22" s="60"/>
      <c r="H22" s="2"/>
      <c r="I22" s="2"/>
    </row>
    <row r="23" spans="1:13" ht="93.75" customHeight="1" x14ac:dyDescent="0.3">
      <c r="A23" s="40" t="s">
        <v>16</v>
      </c>
      <c r="B23" s="8" t="s">
        <v>2</v>
      </c>
      <c r="C23" s="8" t="s">
        <v>3</v>
      </c>
      <c r="D23" s="8" t="s">
        <v>4</v>
      </c>
      <c r="E23" s="8" t="s">
        <v>13</v>
      </c>
      <c r="F23" s="8" t="s">
        <v>7</v>
      </c>
      <c r="G23" s="9" t="s">
        <v>14</v>
      </c>
      <c r="H23" s="2"/>
      <c r="I23" s="2"/>
    </row>
    <row r="24" spans="1:13" ht="16.5" x14ac:dyDescent="0.3">
      <c r="A24" s="41"/>
      <c r="B24" s="43">
        <v>1</v>
      </c>
      <c r="C24" s="10"/>
      <c r="D24" s="10"/>
      <c r="E24" s="14"/>
      <c r="F24" s="45">
        <f>E24+E25</f>
        <v>0</v>
      </c>
      <c r="G24" s="47">
        <f>F24/E39</f>
        <v>0</v>
      </c>
      <c r="H24" s="2"/>
      <c r="I24" s="2"/>
    </row>
    <row r="25" spans="1:13" ht="16.5" x14ac:dyDescent="0.3">
      <c r="A25" s="41"/>
      <c r="B25" s="44"/>
      <c r="C25" s="10"/>
      <c r="D25" s="10"/>
      <c r="E25" s="14"/>
      <c r="F25" s="46"/>
      <c r="G25" s="48"/>
      <c r="H25" s="2"/>
      <c r="I25" s="2"/>
    </row>
    <row r="26" spans="1:13" ht="16.5" x14ac:dyDescent="0.3">
      <c r="A26" s="41"/>
      <c r="B26" s="43">
        <v>2</v>
      </c>
      <c r="C26" s="10"/>
      <c r="D26" s="10"/>
      <c r="E26" s="14"/>
      <c r="F26" s="45">
        <f>E26+E27</f>
        <v>0</v>
      </c>
      <c r="G26" s="47">
        <f>F26/E39</f>
        <v>0</v>
      </c>
      <c r="H26" s="2"/>
      <c r="I26" s="2"/>
    </row>
    <row r="27" spans="1:13" ht="16.5" x14ac:dyDescent="0.3">
      <c r="A27" s="41"/>
      <c r="B27" s="44"/>
      <c r="C27" s="10"/>
      <c r="D27" s="10"/>
      <c r="E27" s="14"/>
      <c r="F27" s="46"/>
      <c r="G27" s="48"/>
      <c r="H27" s="2"/>
      <c r="I27" s="2"/>
      <c r="M27" s="24"/>
    </row>
    <row r="28" spans="1:13" ht="16.5" x14ac:dyDescent="0.3">
      <c r="A28" s="41"/>
      <c r="B28" s="43">
        <v>3</v>
      </c>
      <c r="C28" s="10" t="s">
        <v>25</v>
      </c>
      <c r="D28" s="16" t="s">
        <v>26</v>
      </c>
      <c r="E28" s="26">
        <v>132716.18</v>
      </c>
      <c r="F28" s="49">
        <f>E28+E29</f>
        <v>132716.18</v>
      </c>
      <c r="G28" s="47">
        <f>F28/E39</f>
        <v>0.1953000065587491</v>
      </c>
      <c r="H28" s="2"/>
      <c r="I28" s="25"/>
      <c r="M28" s="24"/>
    </row>
    <row r="29" spans="1:13" ht="16.5" x14ac:dyDescent="0.3">
      <c r="A29" s="41"/>
      <c r="B29" s="44"/>
      <c r="C29" s="10"/>
      <c r="D29" s="10"/>
      <c r="E29" s="27"/>
      <c r="F29" s="50"/>
      <c r="G29" s="48"/>
      <c r="H29" s="2"/>
      <c r="I29" s="25"/>
      <c r="M29" s="24"/>
    </row>
    <row r="30" spans="1:13" ht="16.5" x14ac:dyDescent="0.3">
      <c r="A30" s="41"/>
      <c r="B30" s="43">
        <v>4</v>
      </c>
      <c r="C30" s="10"/>
      <c r="D30" s="10"/>
      <c r="E30" s="27"/>
      <c r="F30" s="45">
        <f>E30+E31</f>
        <v>0</v>
      </c>
      <c r="G30" s="47">
        <f>F30/E39</f>
        <v>0</v>
      </c>
      <c r="H30" s="2"/>
      <c r="I30" s="25"/>
    </row>
    <row r="31" spans="1:13" ht="16.5" x14ac:dyDescent="0.3">
      <c r="A31" s="41"/>
      <c r="B31" s="44"/>
      <c r="C31" s="10"/>
      <c r="D31" s="10"/>
      <c r="E31" s="27"/>
      <c r="F31" s="46"/>
      <c r="G31" s="48"/>
      <c r="H31" s="2"/>
      <c r="I31" s="25"/>
    </row>
    <row r="32" spans="1:13" ht="16.5" x14ac:dyDescent="0.3">
      <c r="A32" s="41"/>
      <c r="B32" s="43">
        <v>5</v>
      </c>
      <c r="C32" s="10"/>
      <c r="D32" s="10"/>
      <c r="E32" s="27"/>
      <c r="F32" s="45">
        <f>E32+E33</f>
        <v>0</v>
      </c>
      <c r="G32" s="47">
        <f>F32/E39</f>
        <v>0</v>
      </c>
      <c r="H32" s="2"/>
      <c r="I32" s="25"/>
    </row>
    <row r="33" spans="1:13" ht="16.5" x14ac:dyDescent="0.3">
      <c r="A33" s="41"/>
      <c r="B33" s="44"/>
      <c r="C33" s="10"/>
      <c r="D33" s="10"/>
      <c r="E33" s="27"/>
      <c r="F33" s="46"/>
      <c r="G33" s="48"/>
      <c r="H33" s="2"/>
      <c r="I33" s="25"/>
    </row>
    <row r="34" spans="1:13" ht="16.5" x14ac:dyDescent="0.3">
      <c r="A34" s="41"/>
      <c r="B34" s="43">
        <v>6</v>
      </c>
      <c r="C34" s="10" t="s">
        <v>21</v>
      </c>
      <c r="D34" s="15"/>
      <c r="E34" s="26"/>
      <c r="F34" s="49">
        <f>E34+E37+E35+E36</f>
        <v>410924.08</v>
      </c>
      <c r="G34" s="47">
        <f>F34/E39</f>
        <v>0.6047000110999875</v>
      </c>
      <c r="H34" s="2"/>
      <c r="I34" s="25"/>
      <c r="J34" s="24"/>
    </row>
    <row r="35" spans="1:13" ht="16.5" x14ac:dyDescent="0.3">
      <c r="A35" s="41"/>
      <c r="B35" s="51"/>
      <c r="C35" s="10" t="s">
        <v>22</v>
      </c>
      <c r="D35" s="16" t="s">
        <v>23</v>
      </c>
      <c r="E35" s="26">
        <v>205462.04</v>
      </c>
      <c r="F35" s="70"/>
      <c r="G35" s="53"/>
      <c r="H35" s="2"/>
      <c r="I35" s="2"/>
    </row>
    <row r="36" spans="1:13" ht="16.5" x14ac:dyDescent="0.3">
      <c r="A36" s="41"/>
      <c r="B36" s="51"/>
      <c r="C36" s="10" t="s">
        <v>24</v>
      </c>
      <c r="D36" s="16" t="s">
        <v>23</v>
      </c>
      <c r="E36" s="26">
        <v>205462.04</v>
      </c>
      <c r="F36" s="70"/>
      <c r="G36" s="53"/>
      <c r="H36" s="2"/>
      <c r="I36" s="2"/>
    </row>
    <row r="37" spans="1:13" ht="16.5" x14ac:dyDescent="0.3">
      <c r="A37" s="41"/>
      <c r="B37" s="44"/>
      <c r="C37" s="10" t="s">
        <v>31</v>
      </c>
      <c r="D37" s="16"/>
      <c r="E37" s="7"/>
      <c r="F37" s="50"/>
      <c r="G37" s="48"/>
      <c r="H37" s="2"/>
      <c r="I37" s="2"/>
    </row>
    <row r="38" spans="1:13" ht="36" customHeight="1" x14ac:dyDescent="0.3">
      <c r="A38" s="41"/>
      <c r="B38" s="54" t="s">
        <v>15</v>
      </c>
      <c r="C38" s="54"/>
      <c r="D38" s="12"/>
      <c r="E38" s="71">
        <v>135910.04999999999</v>
      </c>
      <c r="F38" s="72"/>
      <c r="G38" s="13">
        <f>E38/E39</f>
        <v>0.19999998234126326</v>
      </c>
      <c r="H38" s="2"/>
      <c r="I38" s="25"/>
    </row>
    <row r="39" spans="1:13" ht="16.5" x14ac:dyDescent="0.3">
      <c r="A39" s="41"/>
      <c r="B39" s="73" t="s">
        <v>6</v>
      </c>
      <c r="C39" s="74"/>
      <c r="D39" s="75"/>
      <c r="E39" s="76">
        <f>F24+F26+F28+F30+F32+F34+E38</f>
        <v>679550.31</v>
      </c>
      <c r="F39" s="77"/>
      <c r="G39" s="78"/>
      <c r="H39" s="2"/>
      <c r="I39" s="2"/>
    </row>
    <row r="40" spans="1:13" ht="17.25" thickBot="1" x14ac:dyDescent="0.35">
      <c r="A40" s="65" t="s">
        <v>9</v>
      </c>
      <c r="B40" s="66"/>
      <c r="C40" s="66"/>
      <c r="D40" s="67"/>
      <c r="E40" s="68">
        <f>E22+E39</f>
        <v>1908159.31</v>
      </c>
      <c r="F40" s="66"/>
      <c r="G40" s="69"/>
      <c r="H40" s="2"/>
      <c r="I40" s="2"/>
    </row>
    <row r="41" spans="1:13" s="32" customFormat="1" ht="99.75" customHeight="1" thickBot="1" x14ac:dyDescent="0.35">
      <c r="A41" s="28"/>
      <c r="B41" s="29"/>
      <c r="C41" s="29"/>
      <c r="D41" s="29"/>
      <c r="E41" s="29"/>
      <c r="F41" s="29"/>
      <c r="G41" s="30"/>
      <c r="H41" s="31"/>
      <c r="I41" s="31"/>
    </row>
    <row r="42" spans="1:13" ht="93.75" customHeight="1" x14ac:dyDescent="0.3">
      <c r="A42" s="40" t="s">
        <v>28</v>
      </c>
      <c r="B42" s="8" t="s">
        <v>2</v>
      </c>
      <c r="C42" s="8" t="s">
        <v>3</v>
      </c>
      <c r="D42" s="8" t="s">
        <v>4</v>
      </c>
      <c r="E42" s="8" t="s">
        <v>13</v>
      </c>
      <c r="F42" s="8" t="s">
        <v>7</v>
      </c>
      <c r="G42" s="9" t="s">
        <v>14</v>
      </c>
      <c r="H42" s="2"/>
      <c r="I42" s="2"/>
    </row>
    <row r="43" spans="1:13" ht="16.5" x14ac:dyDescent="0.3">
      <c r="A43" s="41"/>
      <c r="B43" s="43">
        <v>1</v>
      </c>
      <c r="C43" s="10"/>
      <c r="D43" s="10"/>
      <c r="E43" s="14"/>
      <c r="F43" s="45">
        <f>E43+E44</f>
        <v>0</v>
      </c>
      <c r="G43" s="47">
        <f>F43/E58</f>
        <v>0</v>
      </c>
      <c r="H43" s="2"/>
      <c r="I43" s="2"/>
    </row>
    <row r="44" spans="1:13" ht="16.5" x14ac:dyDescent="0.3">
      <c r="A44" s="41"/>
      <c r="B44" s="44"/>
      <c r="C44" s="10"/>
      <c r="D44" s="10"/>
      <c r="E44" s="14"/>
      <c r="F44" s="46"/>
      <c r="G44" s="48"/>
      <c r="H44" s="2"/>
      <c r="I44" s="2"/>
    </row>
    <row r="45" spans="1:13" ht="16.5" x14ac:dyDescent="0.3">
      <c r="A45" s="41"/>
      <c r="B45" s="43">
        <v>2</v>
      </c>
      <c r="C45" s="10"/>
      <c r="D45" s="10"/>
      <c r="E45" s="14"/>
      <c r="F45" s="45">
        <f>E45+E46</f>
        <v>0</v>
      </c>
      <c r="G45" s="47">
        <f>F45/E58</f>
        <v>0</v>
      </c>
      <c r="H45" s="2"/>
      <c r="I45" s="2"/>
    </row>
    <row r="46" spans="1:13" ht="16.5" x14ac:dyDescent="0.3">
      <c r="A46" s="41"/>
      <c r="B46" s="44"/>
      <c r="C46" s="10"/>
      <c r="D46" s="10"/>
      <c r="E46" s="14"/>
      <c r="F46" s="46"/>
      <c r="G46" s="48"/>
      <c r="H46" s="2"/>
      <c r="I46" s="2"/>
      <c r="M46" s="24"/>
    </row>
    <row r="47" spans="1:13" ht="16.5" x14ac:dyDescent="0.3">
      <c r="A47" s="41"/>
      <c r="B47" s="43">
        <v>3</v>
      </c>
      <c r="C47" s="10" t="s">
        <v>25</v>
      </c>
      <c r="D47" s="16" t="s">
        <v>26</v>
      </c>
      <c r="E47" s="26">
        <f>E28+E11</f>
        <v>372716.18</v>
      </c>
      <c r="F47" s="49">
        <f>E47+E48</f>
        <v>372716.18</v>
      </c>
      <c r="G47" s="47">
        <f>F47/E58</f>
        <v>0.19532760081756484</v>
      </c>
      <c r="H47" s="2"/>
      <c r="I47" s="25"/>
      <c r="M47" s="24"/>
    </row>
    <row r="48" spans="1:13" ht="16.5" x14ac:dyDescent="0.3">
      <c r="A48" s="41"/>
      <c r="B48" s="44"/>
      <c r="C48" s="10"/>
      <c r="D48" s="10"/>
      <c r="E48" s="27"/>
      <c r="F48" s="50"/>
      <c r="G48" s="48"/>
      <c r="H48" s="2"/>
      <c r="I48" s="25"/>
      <c r="M48" s="24"/>
    </row>
    <row r="49" spans="1:10" ht="16.5" x14ac:dyDescent="0.3">
      <c r="A49" s="41"/>
      <c r="B49" s="43">
        <v>4</v>
      </c>
      <c r="C49" s="10"/>
      <c r="D49" s="10"/>
      <c r="E49" s="27"/>
      <c r="F49" s="45">
        <f>E49+E50</f>
        <v>0</v>
      </c>
      <c r="G49" s="47">
        <f>F49/E58</f>
        <v>0</v>
      </c>
      <c r="H49" s="2"/>
      <c r="I49" s="25"/>
    </row>
    <row r="50" spans="1:10" ht="16.5" x14ac:dyDescent="0.3">
      <c r="A50" s="41"/>
      <c r="B50" s="44"/>
      <c r="C50" s="10"/>
      <c r="D50" s="10"/>
      <c r="E50" s="27"/>
      <c r="F50" s="46"/>
      <c r="G50" s="48"/>
      <c r="H50" s="2"/>
      <c r="I50" s="25"/>
    </row>
    <row r="51" spans="1:10" ht="16.5" x14ac:dyDescent="0.3">
      <c r="A51" s="41"/>
      <c r="B51" s="43">
        <v>5</v>
      </c>
      <c r="C51" s="10"/>
      <c r="D51" s="10"/>
      <c r="E51" s="27"/>
      <c r="F51" s="45">
        <f>E51+E52</f>
        <v>0</v>
      </c>
      <c r="G51" s="47">
        <f>F51/E58</f>
        <v>0</v>
      </c>
      <c r="H51" s="2"/>
      <c r="I51" s="25"/>
    </row>
    <row r="52" spans="1:10" ht="16.5" x14ac:dyDescent="0.3">
      <c r="A52" s="41"/>
      <c r="B52" s="44"/>
      <c r="C52" s="10"/>
      <c r="D52" s="10"/>
      <c r="E52" s="27"/>
      <c r="F52" s="46"/>
      <c r="G52" s="48"/>
      <c r="H52" s="2"/>
      <c r="I52" s="25"/>
    </row>
    <row r="53" spans="1:10" ht="16.5" x14ac:dyDescent="0.3">
      <c r="A53" s="41"/>
      <c r="B53" s="43">
        <v>6</v>
      </c>
      <c r="C53" s="10" t="s">
        <v>21</v>
      </c>
      <c r="D53" s="15">
        <v>1</v>
      </c>
      <c r="E53" s="26">
        <f t="shared" ref="E53:E56" si="0">E34+E17</f>
        <v>130000</v>
      </c>
      <c r="F53" s="49">
        <f>E53+E56+E54+E55</f>
        <v>1153824.08</v>
      </c>
      <c r="G53" s="47">
        <f>F53/E58</f>
        <v>0.60467911350651327</v>
      </c>
      <c r="H53" s="2"/>
      <c r="I53" s="25"/>
      <c r="J53" s="24"/>
    </row>
    <row r="54" spans="1:10" ht="16.5" x14ac:dyDescent="0.3">
      <c r="A54" s="41"/>
      <c r="B54" s="51"/>
      <c r="C54" s="10" t="s">
        <v>22</v>
      </c>
      <c r="D54" s="16" t="s">
        <v>23</v>
      </c>
      <c r="E54" s="26">
        <f t="shared" si="0"/>
        <v>335462.04000000004</v>
      </c>
      <c r="F54" s="70"/>
      <c r="G54" s="53"/>
      <c r="H54" s="2"/>
      <c r="I54" s="2"/>
    </row>
    <row r="55" spans="1:10" ht="16.5" x14ac:dyDescent="0.3">
      <c r="A55" s="41"/>
      <c r="B55" s="51"/>
      <c r="C55" s="10" t="s">
        <v>24</v>
      </c>
      <c r="D55" s="16" t="s">
        <v>23</v>
      </c>
      <c r="E55" s="26">
        <f t="shared" si="0"/>
        <v>445462.04000000004</v>
      </c>
      <c r="F55" s="70"/>
      <c r="G55" s="53"/>
      <c r="H55" s="2"/>
      <c r="I55" s="2"/>
    </row>
    <row r="56" spans="1:10" ht="16.5" x14ac:dyDescent="0.3">
      <c r="A56" s="41"/>
      <c r="B56" s="44"/>
      <c r="C56" s="10" t="s">
        <v>31</v>
      </c>
      <c r="D56" s="16" t="s">
        <v>23</v>
      </c>
      <c r="E56" s="26">
        <f t="shared" si="0"/>
        <v>242900</v>
      </c>
      <c r="F56" s="50"/>
      <c r="G56" s="48"/>
      <c r="H56" s="2"/>
      <c r="I56" s="2"/>
    </row>
    <row r="57" spans="1:10" ht="36" customHeight="1" x14ac:dyDescent="0.3">
      <c r="A57" s="41"/>
      <c r="B57" s="54" t="s">
        <v>15</v>
      </c>
      <c r="C57" s="54"/>
      <c r="D57" s="12"/>
      <c r="E57" s="71">
        <f>E38+E21</f>
        <v>381619.05</v>
      </c>
      <c r="F57" s="72"/>
      <c r="G57" s="13">
        <f>E57/E58</f>
        <v>0.19999328567592187</v>
      </c>
      <c r="H57" s="2"/>
      <c r="I57" s="25"/>
    </row>
    <row r="58" spans="1:10" ht="16.5" x14ac:dyDescent="0.3">
      <c r="A58" s="41"/>
      <c r="B58" s="73" t="s">
        <v>29</v>
      </c>
      <c r="C58" s="74"/>
      <c r="D58" s="75"/>
      <c r="E58" s="76">
        <f>F43+F45+F47+F49+F51+F53+E57</f>
        <v>1908159.31</v>
      </c>
      <c r="F58" s="77"/>
      <c r="G58" s="78"/>
      <c r="H58" s="2"/>
      <c r="I58" s="2"/>
    </row>
    <row r="59" spans="1:10" ht="17.25" thickBot="1" x14ac:dyDescent="0.35">
      <c r="A59" s="65" t="s">
        <v>9</v>
      </c>
      <c r="B59" s="66"/>
      <c r="C59" s="66"/>
      <c r="D59" s="67"/>
      <c r="E59" s="79">
        <f>E40</f>
        <v>1908159.31</v>
      </c>
      <c r="F59" s="66"/>
      <c r="G59" s="69"/>
      <c r="H59" s="2"/>
      <c r="I59" s="2"/>
    </row>
    <row r="60" spans="1:10" s="1" customFormat="1" ht="18" x14ac:dyDescent="0.3">
      <c r="A60" s="61" t="s">
        <v>10</v>
      </c>
      <c r="B60" s="61"/>
      <c r="C60" s="61"/>
      <c r="D60" s="61"/>
      <c r="E60" s="61"/>
      <c r="F60" s="61"/>
      <c r="G60" s="61"/>
      <c r="H60" s="5"/>
      <c r="I60" s="5"/>
    </row>
    <row r="61" spans="1:10" s="1" customFormat="1" ht="18" x14ac:dyDescent="0.3">
      <c r="A61" s="61" t="s">
        <v>17</v>
      </c>
      <c r="B61" s="61"/>
      <c r="C61" s="61"/>
      <c r="D61" s="61"/>
      <c r="E61" s="61"/>
      <c r="F61" s="61"/>
      <c r="G61" s="61"/>
      <c r="H61" s="5"/>
      <c r="I61" s="5"/>
    </row>
    <row r="62" spans="1:10" s="1" customFormat="1" ht="28.5" customHeight="1" x14ac:dyDescent="0.3">
      <c r="A62" s="61" t="s">
        <v>18</v>
      </c>
      <c r="B62" s="61"/>
      <c r="C62" s="61"/>
      <c r="D62" s="61"/>
      <c r="E62" s="61"/>
      <c r="F62" s="61"/>
      <c r="G62" s="61"/>
      <c r="H62" s="5"/>
      <c r="I62" s="5"/>
    </row>
    <row r="63" spans="1:10" s="1" customFormat="1" ht="33" customHeight="1" x14ac:dyDescent="0.3">
      <c r="A63" s="61" t="s">
        <v>19</v>
      </c>
      <c r="B63" s="61"/>
      <c r="C63" s="61"/>
      <c r="D63" s="61"/>
      <c r="E63" s="61"/>
      <c r="F63" s="61"/>
      <c r="G63" s="61"/>
      <c r="H63" s="5"/>
      <c r="I63" s="5"/>
    </row>
    <row r="64" spans="1:10" s="1" customFormat="1" ht="35.25" customHeight="1" x14ac:dyDescent="0.3">
      <c r="A64" s="61" t="s">
        <v>20</v>
      </c>
      <c r="B64" s="61"/>
      <c r="C64" s="61"/>
      <c r="D64" s="61"/>
      <c r="E64" s="61"/>
      <c r="F64" s="61"/>
      <c r="G64" s="61"/>
      <c r="H64" s="5"/>
      <c r="I64" s="5"/>
    </row>
    <row r="65" spans="1:9" s="1" customFormat="1" ht="18" x14ac:dyDescent="0.3">
      <c r="A65" s="3"/>
      <c r="B65" s="4"/>
      <c r="C65" s="4"/>
      <c r="D65" s="4"/>
      <c r="E65" s="4"/>
      <c r="F65" s="4"/>
      <c r="G65" s="4"/>
      <c r="H65" s="5"/>
      <c r="I65" s="5"/>
    </row>
    <row r="66" spans="1:9" s="1" customFormat="1" ht="16.5" x14ac:dyDescent="0.3">
      <c r="A66" s="6"/>
      <c r="B66" s="4"/>
      <c r="C66" s="4"/>
      <c r="D66" s="4"/>
      <c r="E66" s="4"/>
      <c r="F66" s="4"/>
      <c r="G66" s="4"/>
      <c r="H66" s="5"/>
      <c r="I66" s="5"/>
    </row>
    <row r="67" spans="1:9" ht="16.5" x14ac:dyDescent="0.3">
      <c r="A67" s="2"/>
      <c r="B67" s="2"/>
      <c r="C67" s="2"/>
      <c r="D67" s="2"/>
      <c r="E67" s="2"/>
      <c r="F67" s="2"/>
      <c r="G67" s="2"/>
      <c r="H67" s="2"/>
      <c r="I67" s="2"/>
    </row>
  </sheetData>
  <mergeCells count="80">
    <mergeCell ref="A1:G1"/>
    <mergeCell ref="A3:A4"/>
    <mergeCell ref="A6:A22"/>
    <mergeCell ref="B7:B8"/>
    <mergeCell ref="F7:F8"/>
    <mergeCell ref="G7:G8"/>
    <mergeCell ref="B9:B10"/>
    <mergeCell ref="F9:F10"/>
    <mergeCell ref="G9:G10"/>
    <mergeCell ref="B11:B12"/>
    <mergeCell ref="B22:D22"/>
    <mergeCell ref="E22:G22"/>
    <mergeCell ref="F11:F12"/>
    <mergeCell ref="G11:G12"/>
    <mergeCell ref="B13:B14"/>
    <mergeCell ref="F13:F14"/>
    <mergeCell ref="G13:G14"/>
    <mergeCell ref="B15:B16"/>
    <mergeCell ref="F15:F16"/>
    <mergeCell ref="G15:G16"/>
    <mergeCell ref="B17:B20"/>
    <mergeCell ref="F17:F20"/>
    <mergeCell ref="G17:G20"/>
    <mergeCell ref="B21:C21"/>
    <mergeCell ref="E21:F21"/>
    <mergeCell ref="A23:A39"/>
    <mergeCell ref="B24:B25"/>
    <mergeCell ref="F24:F25"/>
    <mergeCell ref="B39:D39"/>
    <mergeCell ref="E39:G39"/>
    <mergeCell ref="B30:B31"/>
    <mergeCell ref="F30:F31"/>
    <mergeCell ref="G30:G31"/>
    <mergeCell ref="B32:B33"/>
    <mergeCell ref="F32:F33"/>
    <mergeCell ref="G32:G33"/>
    <mergeCell ref="B34:B37"/>
    <mergeCell ref="F34:F37"/>
    <mergeCell ref="G34:G37"/>
    <mergeCell ref="G24:G25"/>
    <mergeCell ref="B26:B27"/>
    <mergeCell ref="F26:F27"/>
    <mergeCell ref="G26:G27"/>
    <mergeCell ref="B28:B29"/>
    <mergeCell ref="F28:F29"/>
    <mergeCell ref="G28:G29"/>
    <mergeCell ref="B38:C38"/>
    <mergeCell ref="E38:F38"/>
    <mergeCell ref="A40:D40"/>
    <mergeCell ref="E40:G40"/>
    <mergeCell ref="A42:A58"/>
    <mergeCell ref="B43:B44"/>
    <mergeCell ref="F43:F44"/>
    <mergeCell ref="G43:G44"/>
    <mergeCell ref="B45:B46"/>
    <mergeCell ref="F45:F46"/>
    <mergeCell ref="G45:G46"/>
    <mergeCell ref="B47:B48"/>
    <mergeCell ref="B58:D58"/>
    <mergeCell ref="E58:G58"/>
    <mergeCell ref="F47:F48"/>
    <mergeCell ref="G47:G48"/>
    <mergeCell ref="B49:B50"/>
    <mergeCell ref="F49:F50"/>
    <mergeCell ref="G49:G50"/>
    <mergeCell ref="B51:B52"/>
    <mergeCell ref="F51:F52"/>
    <mergeCell ref="G51:G52"/>
    <mergeCell ref="B53:B56"/>
    <mergeCell ref="F53:F56"/>
    <mergeCell ref="G53:G56"/>
    <mergeCell ref="B57:C57"/>
    <mergeCell ref="E57:F57"/>
    <mergeCell ref="A64:G64"/>
    <mergeCell ref="A59:D59"/>
    <mergeCell ref="E59:G59"/>
    <mergeCell ref="A60:G60"/>
    <mergeCell ref="A61:G61"/>
    <mergeCell ref="A62:G62"/>
    <mergeCell ref="A63:G63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zoomScale="80" zoomScaleNormal="80" workbookViewId="0">
      <selection activeCell="J21" sqref="J21"/>
    </sheetView>
  </sheetViews>
  <sheetFormatPr defaultRowHeight="15" x14ac:dyDescent="0.25"/>
  <cols>
    <col min="1" max="1" width="16" customWidth="1"/>
    <col min="2" max="2" width="13.28515625" customWidth="1"/>
    <col min="3" max="3" width="14.85546875" customWidth="1"/>
    <col min="4" max="4" width="20.28515625" customWidth="1"/>
    <col min="5" max="5" width="21.28515625" customWidth="1"/>
    <col min="6" max="6" width="23.7109375" customWidth="1"/>
    <col min="7" max="7" width="18.7109375" customWidth="1"/>
    <col min="8" max="8" width="13.5703125" customWidth="1"/>
    <col min="9" max="9" width="12.42578125" customWidth="1"/>
    <col min="10" max="10" width="11.42578125" bestFit="1" customWidth="1"/>
    <col min="13" max="13" width="15.5703125" customWidth="1"/>
  </cols>
  <sheetData>
    <row r="1" spans="1:9" ht="16.5" customHeight="1" thickBot="1" x14ac:dyDescent="0.35">
      <c r="A1" s="62" t="s">
        <v>27</v>
      </c>
      <c r="B1" s="63"/>
      <c r="C1" s="63"/>
      <c r="D1" s="63"/>
      <c r="E1" s="63"/>
      <c r="F1" s="63"/>
      <c r="G1" s="64"/>
      <c r="H1" s="2"/>
      <c r="I1" s="2"/>
    </row>
    <row r="2" spans="1:9" ht="17.25" thickBot="1" x14ac:dyDescent="0.35">
      <c r="A2" s="18"/>
      <c r="B2" s="19"/>
      <c r="C2" s="19"/>
      <c r="D2" s="19"/>
      <c r="E2" s="5"/>
      <c r="F2" s="5"/>
      <c r="G2" s="5"/>
      <c r="H2" s="2"/>
      <c r="I2" s="2"/>
    </row>
    <row r="3" spans="1:9" ht="49.5" x14ac:dyDescent="0.3">
      <c r="A3" s="38" t="s">
        <v>0</v>
      </c>
      <c r="B3" s="20" t="s">
        <v>12</v>
      </c>
      <c r="C3" s="20" t="s">
        <v>1</v>
      </c>
      <c r="D3" s="21" t="s">
        <v>32</v>
      </c>
      <c r="E3" s="2"/>
      <c r="F3" s="5"/>
      <c r="G3" s="5"/>
      <c r="H3" s="2"/>
      <c r="I3" s="2"/>
    </row>
    <row r="4" spans="1:9" ht="17.25" thickBot="1" x14ac:dyDescent="0.35">
      <c r="A4" s="39"/>
      <c r="B4" s="22">
        <v>974.51</v>
      </c>
      <c r="C4" s="22">
        <v>13526</v>
      </c>
      <c r="D4" s="33">
        <f>E22</f>
        <v>1908159.31</v>
      </c>
      <c r="E4" s="2"/>
      <c r="F4" s="5"/>
      <c r="G4" s="5"/>
      <c r="H4" s="2"/>
      <c r="I4" s="2"/>
    </row>
    <row r="5" spans="1:9" ht="17.25" thickBot="1" x14ac:dyDescent="0.35">
      <c r="A5" s="5"/>
      <c r="B5" s="5"/>
      <c r="C5" s="5"/>
      <c r="D5" s="5"/>
      <c r="E5" s="5"/>
      <c r="F5" s="5"/>
      <c r="G5" s="5"/>
      <c r="H5" s="2"/>
      <c r="I5" s="2"/>
    </row>
    <row r="6" spans="1:9" ht="96.75" customHeight="1" x14ac:dyDescent="0.3">
      <c r="A6" s="40" t="s">
        <v>33</v>
      </c>
      <c r="B6" s="8" t="s">
        <v>2</v>
      </c>
      <c r="C6" s="8" t="s">
        <v>3</v>
      </c>
      <c r="D6" s="8" t="s">
        <v>4</v>
      </c>
      <c r="E6" s="8" t="s">
        <v>13</v>
      </c>
      <c r="F6" s="8" t="s">
        <v>7</v>
      </c>
      <c r="G6" s="9" t="s">
        <v>14</v>
      </c>
      <c r="H6" s="2"/>
      <c r="I6" s="2"/>
    </row>
    <row r="7" spans="1:9" ht="16.5" x14ac:dyDescent="0.3">
      <c r="A7" s="41"/>
      <c r="B7" s="43">
        <v>1</v>
      </c>
      <c r="C7" s="10"/>
      <c r="D7" s="11"/>
      <c r="E7" s="7"/>
      <c r="F7" s="45">
        <f>E7+E8</f>
        <v>0</v>
      </c>
      <c r="G7" s="47">
        <f>F7/E22</f>
        <v>0</v>
      </c>
      <c r="H7" s="2"/>
      <c r="I7" s="2"/>
    </row>
    <row r="8" spans="1:9" ht="16.5" x14ac:dyDescent="0.3">
      <c r="A8" s="41"/>
      <c r="B8" s="44"/>
      <c r="C8" s="10"/>
      <c r="D8" s="10"/>
      <c r="E8" s="7"/>
      <c r="F8" s="46"/>
      <c r="G8" s="48"/>
      <c r="H8" s="2"/>
      <c r="I8" s="2"/>
    </row>
    <row r="9" spans="1:9" ht="16.5" x14ac:dyDescent="0.3">
      <c r="A9" s="41"/>
      <c r="B9" s="43">
        <v>2</v>
      </c>
      <c r="C9" s="10"/>
      <c r="D9" s="10"/>
      <c r="E9" s="7"/>
      <c r="F9" s="45">
        <f>E9+E10</f>
        <v>0</v>
      </c>
      <c r="G9" s="47">
        <f>F9/E22</f>
        <v>0</v>
      </c>
      <c r="H9" s="2"/>
      <c r="I9" s="2"/>
    </row>
    <row r="10" spans="1:9" ht="16.5" x14ac:dyDescent="0.3">
      <c r="A10" s="41"/>
      <c r="B10" s="44"/>
      <c r="C10" s="10"/>
      <c r="D10" s="10"/>
      <c r="E10" s="7"/>
      <c r="F10" s="46"/>
      <c r="G10" s="48"/>
      <c r="H10" s="2"/>
      <c r="I10" s="2"/>
    </row>
    <row r="11" spans="1:9" ht="16.5" x14ac:dyDescent="0.3">
      <c r="A11" s="41"/>
      <c r="B11" s="43">
        <v>3</v>
      </c>
      <c r="C11" s="10" t="s">
        <v>25</v>
      </c>
      <c r="D11" s="16" t="s">
        <v>26</v>
      </c>
      <c r="E11" s="7">
        <f>240000+271825</f>
        <v>511825</v>
      </c>
      <c r="F11" s="45">
        <f>E11+E12</f>
        <v>511825</v>
      </c>
      <c r="G11" s="47">
        <f>F11/E22</f>
        <v>0.26822970038072974</v>
      </c>
      <c r="H11" s="2"/>
      <c r="I11" s="2"/>
    </row>
    <row r="12" spans="1:9" ht="16.5" x14ac:dyDescent="0.3">
      <c r="A12" s="41"/>
      <c r="B12" s="44"/>
      <c r="C12" s="10"/>
      <c r="D12" s="10"/>
      <c r="E12" s="7"/>
      <c r="F12" s="46"/>
      <c r="G12" s="48"/>
      <c r="H12" s="2"/>
      <c r="I12" s="2"/>
    </row>
    <row r="13" spans="1:9" ht="16.5" x14ac:dyDescent="0.3">
      <c r="A13" s="41"/>
      <c r="B13" s="43">
        <v>4</v>
      </c>
      <c r="C13" s="10"/>
      <c r="D13" s="10"/>
      <c r="E13" s="7"/>
      <c r="F13" s="45">
        <f>E13+E14</f>
        <v>0</v>
      </c>
      <c r="G13" s="47">
        <f>F13/E22</f>
        <v>0</v>
      </c>
      <c r="H13" s="2"/>
      <c r="I13" s="2"/>
    </row>
    <row r="14" spans="1:9" ht="16.5" x14ac:dyDescent="0.3">
      <c r="A14" s="41"/>
      <c r="B14" s="44"/>
      <c r="C14" s="10"/>
      <c r="D14" s="10"/>
      <c r="E14" s="7"/>
      <c r="F14" s="46"/>
      <c r="G14" s="48"/>
      <c r="H14" s="2"/>
      <c r="I14" s="2"/>
    </row>
    <row r="15" spans="1:9" ht="16.5" x14ac:dyDescent="0.3">
      <c r="A15" s="41"/>
      <c r="B15" s="43">
        <v>5</v>
      </c>
      <c r="C15" s="10"/>
      <c r="D15" s="10"/>
      <c r="E15" s="7"/>
      <c r="F15" s="45">
        <f>E15+E16</f>
        <v>0</v>
      </c>
      <c r="G15" s="47">
        <f>F15/E22</f>
        <v>0</v>
      </c>
      <c r="H15" s="2"/>
      <c r="I15" s="2"/>
    </row>
    <row r="16" spans="1:9" ht="16.5" x14ac:dyDescent="0.3">
      <c r="A16" s="41"/>
      <c r="B16" s="44"/>
      <c r="C16" s="10"/>
      <c r="D16" s="10"/>
      <c r="E16" s="7"/>
      <c r="F16" s="46"/>
      <c r="G16" s="48"/>
      <c r="H16" s="2"/>
      <c r="I16" s="2"/>
    </row>
    <row r="17" spans="1:9" ht="16.5" x14ac:dyDescent="0.3">
      <c r="A17" s="41"/>
      <c r="B17" s="43">
        <v>6</v>
      </c>
      <c r="C17" s="10" t="s">
        <v>21</v>
      </c>
      <c r="D17" s="15">
        <v>1</v>
      </c>
      <c r="E17" s="7">
        <v>130000</v>
      </c>
      <c r="F17" s="45">
        <f>E17+E20+E18+E19</f>
        <v>1014725</v>
      </c>
      <c r="G17" s="47">
        <f>F17/E22</f>
        <v>0.53178211833895561</v>
      </c>
      <c r="H17" s="2"/>
      <c r="I17" s="2"/>
    </row>
    <row r="18" spans="1:9" ht="16.5" x14ac:dyDescent="0.3">
      <c r="A18" s="41"/>
      <c r="B18" s="51"/>
      <c r="C18" s="10" t="s">
        <v>22</v>
      </c>
      <c r="D18" s="16" t="s">
        <v>23</v>
      </c>
      <c r="E18" s="7">
        <f>130000+271825</f>
        <v>401825</v>
      </c>
      <c r="F18" s="52"/>
      <c r="G18" s="53"/>
      <c r="H18" s="2"/>
      <c r="I18" s="2"/>
    </row>
    <row r="19" spans="1:9" ht="16.5" x14ac:dyDescent="0.3">
      <c r="A19" s="41"/>
      <c r="B19" s="51"/>
      <c r="C19" s="10" t="s">
        <v>24</v>
      </c>
      <c r="D19" s="16" t="s">
        <v>23</v>
      </c>
      <c r="E19" s="7">
        <v>240000</v>
      </c>
      <c r="F19" s="52"/>
      <c r="G19" s="53"/>
      <c r="H19" s="2"/>
      <c r="I19" s="2"/>
    </row>
    <row r="20" spans="1:9" ht="16.5" x14ac:dyDescent="0.3">
      <c r="A20" s="41"/>
      <c r="B20" s="44"/>
      <c r="C20" s="10" t="s">
        <v>31</v>
      </c>
      <c r="D20" s="16" t="s">
        <v>23</v>
      </c>
      <c r="E20" s="7">
        <v>242900</v>
      </c>
      <c r="F20" s="46"/>
      <c r="G20" s="48"/>
      <c r="H20" s="2"/>
      <c r="I20" s="2"/>
    </row>
    <row r="21" spans="1:9" ht="35.25" customHeight="1" x14ac:dyDescent="0.3">
      <c r="A21" s="41"/>
      <c r="B21" s="54" t="s">
        <v>15</v>
      </c>
      <c r="C21" s="54"/>
      <c r="D21" s="12"/>
      <c r="E21" s="55">
        <f>245709+135900.31</f>
        <v>381609.31</v>
      </c>
      <c r="F21" s="56"/>
      <c r="G21" s="17">
        <f>E21/E22</f>
        <v>0.19998818128031459</v>
      </c>
      <c r="H21" s="2"/>
      <c r="I21" s="2"/>
    </row>
    <row r="22" spans="1:9" ht="17.25" thickBot="1" x14ac:dyDescent="0.35">
      <c r="A22" s="42"/>
      <c r="B22" s="57" t="s">
        <v>29</v>
      </c>
      <c r="C22" s="58"/>
      <c r="D22" s="59"/>
      <c r="E22" s="57">
        <f>F7+F9+F11+F13+F15+F17+E21</f>
        <v>1908159.31</v>
      </c>
      <c r="F22" s="58"/>
      <c r="G22" s="60"/>
      <c r="H22" s="2"/>
      <c r="I22" s="2"/>
    </row>
    <row r="23" spans="1:9" ht="46.5" customHeight="1" x14ac:dyDescent="0.3">
      <c r="A23" s="34"/>
      <c r="B23" s="29"/>
      <c r="C23" s="29"/>
      <c r="D23" s="29"/>
      <c r="E23" s="29"/>
      <c r="F23" s="29"/>
      <c r="G23" s="29"/>
      <c r="H23" s="2"/>
      <c r="I23" s="2"/>
    </row>
    <row r="24" spans="1:9" s="1" customFormat="1" ht="18" x14ac:dyDescent="0.3">
      <c r="A24" s="61" t="s">
        <v>10</v>
      </c>
      <c r="B24" s="61"/>
      <c r="C24" s="61"/>
      <c r="D24" s="61"/>
      <c r="E24" s="61"/>
      <c r="F24" s="61"/>
      <c r="G24" s="61"/>
      <c r="H24" s="5"/>
      <c r="I24" s="5"/>
    </row>
    <row r="25" spans="1:9" s="1" customFormat="1" ht="18" x14ac:dyDescent="0.3">
      <c r="A25" s="61" t="s">
        <v>17</v>
      </c>
      <c r="B25" s="61"/>
      <c r="C25" s="61"/>
      <c r="D25" s="61"/>
      <c r="E25" s="61"/>
      <c r="F25" s="61"/>
      <c r="G25" s="61"/>
      <c r="H25" s="5"/>
      <c r="I25" s="5"/>
    </row>
    <row r="26" spans="1:9" s="1" customFormat="1" ht="28.5" customHeight="1" x14ac:dyDescent="0.3">
      <c r="A26" s="61" t="s">
        <v>18</v>
      </c>
      <c r="B26" s="61"/>
      <c r="C26" s="61"/>
      <c r="D26" s="61"/>
      <c r="E26" s="61"/>
      <c r="F26" s="61"/>
      <c r="G26" s="61"/>
      <c r="H26" s="5"/>
      <c r="I26" s="5"/>
    </row>
    <row r="27" spans="1:9" s="1" customFormat="1" ht="33" customHeight="1" x14ac:dyDescent="0.3">
      <c r="A27" s="61" t="s">
        <v>19</v>
      </c>
      <c r="B27" s="61"/>
      <c r="C27" s="61"/>
      <c r="D27" s="61"/>
      <c r="E27" s="61"/>
      <c r="F27" s="61"/>
      <c r="G27" s="61"/>
      <c r="H27" s="5"/>
      <c r="I27" s="5"/>
    </row>
    <row r="28" spans="1:9" s="1" customFormat="1" ht="35.25" customHeight="1" x14ac:dyDescent="0.3">
      <c r="A28" s="61" t="s">
        <v>20</v>
      </c>
      <c r="B28" s="61"/>
      <c r="C28" s="61"/>
      <c r="D28" s="61"/>
      <c r="E28" s="61"/>
      <c r="F28" s="61"/>
      <c r="G28" s="61"/>
      <c r="H28" s="5"/>
      <c r="I28" s="5"/>
    </row>
    <row r="29" spans="1:9" s="1" customFormat="1" ht="18" x14ac:dyDescent="0.3">
      <c r="A29" s="3"/>
      <c r="B29" s="4"/>
      <c r="C29" s="4"/>
      <c r="D29" s="4"/>
      <c r="E29" s="4"/>
      <c r="F29" s="4"/>
      <c r="G29" s="4"/>
      <c r="H29" s="5"/>
      <c r="I29" s="5"/>
    </row>
    <row r="30" spans="1:9" s="1" customFormat="1" ht="16.5" x14ac:dyDescent="0.3">
      <c r="A30" s="6"/>
      <c r="B30" s="4"/>
      <c r="C30" s="4"/>
      <c r="D30" s="4"/>
      <c r="E30" s="4"/>
      <c r="F30" s="4"/>
      <c r="G30" s="4"/>
      <c r="H30" s="5"/>
      <c r="I30" s="5"/>
    </row>
    <row r="31" spans="1:9" ht="16.5" x14ac:dyDescent="0.3">
      <c r="A31" s="2"/>
      <c r="B31" s="2"/>
      <c r="C31" s="2"/>
      <c r="D31" s="2"/>
      <c r="E31" s="2"/>
      <c r="F31" s="2"/>
      <c r="G31" s="2"/>
      <c r="H31" s="2"/>
      <c r="I31" s="2"/>
    </row>
  </sheetData>
  <mergeCells count="30">
    <mergeCell ref="B21:C21"/>
    <mergeCell ref="E21:F21"/>
    <mergeCell ref="A28:G28"/>
    <mergeCell ref="A24:G24"/>
    <mergeCell ref="A25:G25"/>
    <mergeCell ref="A26:G26"/>
    <mergeCell ref="A27:G27"/>
    <mergeCell ref="G13:G14"/>
    <mergeCell ref="B15:B16"/>
    <mergeCell ref="F15:F16"/>
    <mergeCell ref="G15:G16"/>
    <mergeCell ref="B17:B20"/>
    <mergeCell ref="F17:F20"/>
    <mergeCell ref="G17:G20"/>
    <mergeCell ref="A1:G1"/>
    <mergeCell ref="A3:A4"/>
    <mergeCell ref="A6:A22"/>
    <mergeCell ref="B7:B8"/>
    <mergeCell ref="F7:F8"/>
    <mergeCell ref="G7:G8"/>
    <mergeCell ref="B9:B10"/>
    <mergeCell ref="F9:F10"/>
    <mergeCell ref="G9:G10"/>
    <mergeCell ref="B11:B12"/>
    <mergeCell ref="B22:D22"/>
    <mergeCell ref="E22:G22"/>
    <mergeCell ref="F11:F12"/>
    <mergeCell ref="G11:G12"/>
    <mergeCell ref="B13:B14"/>
    <mergeCell ref="F13:F14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zoomScale="80" zoomScaleNormal="80" workbookViewId="0">
      <selection activeCell="E19" sqref="E19"/>
    </sheetView>
  </sheetViews>
  <sheetFormatPr defaultRowHeight="15" x14ac:dyDescent="0.25"/>
  <cols>
    <col min="1" max="1" width="16" customWidth="1"/>
    <col min="2" max="2" width="13.28515625" customWidth="1"/>
    <col min="3" max="3" width="14.85546875" customWidth="1"/>
    <col min="4" max="4" width="20.28515625" customWidth="1"/>
    <col min="5" max="5" width="21.28515625" customWidth="1"/>
    <col min="6" max="6" width="23.7109375" customWidth="1"/>
    <col min="7" max="7" width="18.7109375" customWidth="1"/>
    <col min="8" max="8" width="13.5703125" customWidth="1"/>
    <col min="9" max="9" width="12.42578125" customWidth="1"/>
    <col min="10" max="10" width="11.42578125" bestFit="1" customWidth="1"/>
    <col min="13" max="13" width="15.5703125" customWidth="1"/>
  </cols>
  <sheetData>
    <row r="1" spans="1:9" ht="16.5" customHeight="1" thickBot="1" x14ac:dyDescent="0.35">
      <c r="A1" s="62" t="s">
        <v>27</v>
      </c>
      <c r="B1" s="63"/>
      <c r="C1" s="63"/>
      <c r="D1" s="63"/>
      <c r="E1" s="63"/>
      <c r="F1" s="63"/>
      <c r="G1" s="64"/>
      <c r="H1" s="2"/>
      <c r="I1" s="2"/>
    </row>
    <row r="2" spans="1:9" ht="17.25" thickBot="1" x14ac:dyDescent="0.35">
      <c r="A2" s="18"/>
      <c r="B2" s="19"/>
      <c r="C2" s="19"/>
      <c r="D2" s="19"/>
      <c r="E2" s="5"/>
      <c r="F2" s="5"/>
      <c r="G2" s="5"/>
      <c r="H2" s="2"/>
      <c r="I2" s="2"/>
    </row>
    <row r="3" spans="1:9" ht="49.5" x14ac:dyDescent="0.3">
      <c r="A3" s="38" t="s">
        <v>0</v>
      </c>
      <c r="B3" s="20" t="s">
        <v>12</v>
      </c>
      <c r="C3" s="20" t="s">
        <v>1</v>
      </c>
      <c r="D3" s="21" t="s">
        <v>32</v>
      </c>
      <c r="E3" s="2"/>
      <c r="F3" s="5"/>
      <c r="G3" s="5"/>
      <c r="H3" s="2"/>
      <c r="I3" s="2"/>
    </row>
    <row r="4" spans="1:9" ht="17.25" thickBot="1" x14ac:dyDescent="0.35">
      <c r="A4" s="39"/>
      <c r="B4" s="22">
        <v>974.51</v>
      </c>
      <c r="C4" s="22">
        <v>13526</v>
      </c>
      <c r="D4" s="33">
        <f>E22</f>
        <v>1908159.31</v>
      </c>
      <c r="E4" s="2"/>
      <c r="F4" s="5"/>
      <c r="G4" s="5"/>
      <c r="H4" s="2"/>
      <c r="I4" s="2"/>
    </row>
    <row r="5" spans="1:9" ht="17.25" thickBot="1" x14ac:dyDescent="0.35">
      <c r="A5" s="5"/>
      <c r="B5" s="5"/>
      <c r="C5" s="5"/>
      <c r="D5" s="5"/>
      <c r="E5" s="5"/>
      <c r="F5" s="5"/>
      <c r="G5" s="5"/>
      <c r="H5" s="2"/>
      <c r="I5" s="2"/>
    </row>
    <row r="6" spans="1:9" ht="96.75" customHeight="1" x14ac:dyDescent="0.3">
      <c r="A6" s="40" t="s">
        <v>33</v>
      </c>
      <c r="B6" s="8" t="s">
        <v>2</v>
      </c>
      <c r="C6" s="8" t="s">
        <v>3</v>
      </c>
      <c r="D6" s="8" t="s">
        <v>4</v>
      </c>
      <c r="E6" s="8" t="s">
        <v>13</v>
      </c>
      <c r="F6" s="8" t="s">
        <v>7</v>
      </c>
      <c r="G6" s="9" t="s">
        <v>14</v>
      </c>
      <c r="H6" s="2"/>
      <c r="I6" s="2"/>
    </row>
    <row r="7" spans="1:9" ht="16.5" x14ac:dyDescent="0.3">
      <c r="A7" s="41"/>
      <c r="B7" s="43">
        <v>1</v>
      </c>
      <c r="C7" s="10"/>
      <c r="D7" s="11"/>
      <c r="E7" s="7"/>
      <c r="F7" s="49">
        <f>E7+E8</f>
        <v>0</v>
      </c>
      <c r="G7" s="47">
        <f>F7/E22</f>
        <v>0</v>
      </c>
      <c r="H7" s="2"/>
      <c r="I7" s="2"/>
    </row>
    <row r="8" spans="1:9" ht="16.5" x14ac:dyDescent="0.3">
      <c r="A8" s="41"/>
      <c r="B8" s="44"/>
      <c r="C8" s="10"/>
      <c r="D8" s="10"/>
      <c r="E8" s="7"/>
      <c r="F8" s="50"/>
      <c r="G8" s="48"/>
      <c r="H8" s="2"/>
      <c r="I8" s="2"/>
    </row>
    <row r="9" spans="1:9" ht="16.5" x14ac:dyDescent="0.3">
      <c r="A9" s="41"/>
      <c r="B9" s="43">
        <v>2</v>
      </c>
      <c r="C9" s="10"/>
      <c r="D9" s="10"/>
      <c r="E9" s="7"/>
      <c r="F9" s="49">
        <f>E9+E10</f>
        <v>0</v>
      </c>
      <c r="G9" s="47">
        <f>F9/E22</f>
        <v>0</v>
      </c>
      <c r="H9" s="2"/>
      <c r="I9" s="2"/>
    </row>
    <row r="10" spans="1:9" ht="16.5" x14ac:dyDescent="0.3">
      <c r="A10" s="41"/>
      <c r="B10" s="44"/>
      <c r="C10" s="10"/>
      <c r="D10" s="10"/>
      <c r="E10" s="7"/>
      <c r="F10" s="50"/>
      <c r="G10" s="48"/>
      <c r="H10" s="2"/>
      <c r="I10" s="2"/>
    </row>
    <row r="11" spans="1:9" ht="16.5" x14ac:dyDescent="0.3">
      <c r="A11" s="41"/>
      <c r="B11" s="43">
        <v>3</v>
      </c>
      <c r="C11" s="10" t="s">
        <v>25</v>
      </c>
      <c r="D11" s="16" t="s">
        <v>26</v>
      </c>
      <c r="E11" s="26">
        <f>240000+132716.18</f>
        <v>372716.18</v>
      </c>
      <c r="F11" s="49">
        <f>E11+E12</f>
        <v>372716.18</v>
      </c>
      <c r="G11" s="47">
        <f>F11/E22</f>
        <v>0.19532760081756484</v>
      </c>
      <c r="H11" s="2"/>
      <c r="I11" s="2"/>
    </row>
    <row r="12" spans="1:9" ht="16.5" x14ac:dyDescent="0.3">
      <c r="A12" s="41"/>
      <c r="B12" s="44"/>
      <c r="C12" s="10"/>
      <c r="D12" s="10"/>
      <c r="E12" s="7"/>
      <c r="F12" s="50"/>
      <c r="G12" s="48"/>
      <c r="H12" s="2"/>
      <c r="I12" s="2"/>
    </row>
    <row r="13" spans="1:9" ht="16.5" x14ac:dyDescent="0.3">
      <c r="A13" s="41"/>
      <c r="B13" s="43">
        <v>4</v>
      </c>
      <c r="C13" s="10"/>
      <c r="D13" s="10"/>
      <c r="E13" s="7"/>
      <c r="F13" s="49">
        <f>E13+E14</f>
        <v>0</v>
      </c>
      <c r="G13" s="47">
        <f>F13/E22</f>
        <v>0</v>
      </c>
      <c r="H13" s="2"/>
      <c r="I13" s="2"/>
    </row>
    <row r="14" spans="1:9" ht="16.5" x14ac:dyDescent="0.3">
      <c r="A14" s="41"/>
      <c r="B14" s="44"/>
      <c r="C14" s="10"/>
      <c r="D14" s="10"/>
      <c r="E14" s="7"/>
      <c r="F14" s="50"/>
      <c r="G14" s="48"/>
      <c r="H14" s="2"/>
      <c r="I14" s="2"/>
    </row>
    <row r="15" spans="1:9" ht="16.5" x14ac:dyDescent="0.3">
      <c r="A15" s="41"/>
      <c r="B15" s="43">
        <v>5</v>
      </c>
      <c r="C15" s="10"/>
      <c r="D15" s="10"/>
      <c r="E15" s="7"/>
      <c r="F15" s="49">
        <f>E15+E16</f>
        <v>0</v>
      </c>
      <c r="G15" s="47">
        <f>F15/E22</f>
        <v>0</v>
      </c>
      <c r="H15" s="2"/>
      <c r="I15" s="2"/>
    </row>
    <row r="16" spans="1:9" ht="16.5" x14ac:dyDescent="0.3">
      <c r="A16" s="41"/>
      <c r="B16" s="44"/>
      <c r="C16" s="10"/>
      <c r="D16" s="10"/>
      <c r="E16" s="7"/>
      <c r="F16" s="50"/>
      <c r="G16" s="48"/>
      <c r="H16" s="2"/>
      <c r="I16" s="2"/>
    </row>
    <row r="17" spans="1:9" ht="16.5" x14ac:dyDescent="0.3">
      <c r="A17" s="41"/>
      <c r="B17" s="43">
        <v>6</v>
      </c>
      <c r="C17" s="10" t="s">
        <v>21</v>
      </c>
      <c r="D17" s="15">
        <v>1</v>
      </c>
      <c r="E17" s="26">
        <f>130000</f>
        <v>130000</v>
      </c>
      <c r="F17" s="49">
        <f>E17+E20+E18+E19</f>
        <v>1153833.82</v>
      </c>
      <c r="G17" s="47">
        <f>F17/E22</f>
        <v>0.60468421790212057</v>
      </c>
      <c r="H17" s="2"/>
      <c r="I17" s="2"/>
    </row>
    <row r="18" spans="1:9" ht="16.5" x14ac:dyDescent="0.3">
      <c r="A18" s="41"/>
      <c r="B18" s="51"/>
      <c r="C18" s="10" t="s">
        <v>22</v>
      </c>
      <c r="D18" s="16" t="s">
        <v>23</v>
      </c>
      <c r="E18" s="26">
        <f>130000+205462.04</f>
        <v>335462.04000000004</v>
      </c>
      <c r="F18" s="70"/>
      <c r="G18" s="53"/>
      <c r="H18" s="2"/>
      <c r="I18" s="2"/>
    </row>
    <row r="19" spans="1:9" ht="16.5" x14ac:dyDescent="0.3">
      <c r="A19" s="41"/>
      <c r="B19" s="51"/>
      <c r="C19" s="10" t="s">
        <v>24</v>
      </c>
      <c r="D19" s="16" t="s">
        <v>38</v>
      </c>
      <c r="E19" s="26">
        <f>240000+205462.04+9.74</f>
        <v>445471.78</v>
      </c>
      <c r="F19" s="70"/>
      <c r="G19" s="53"/>
      <c r="H19" s="35"/>
      <c r="I19" s="2"/>
    </row>
    <row r="20" spans="1:9" ht="16.5" x14ac:dyDescent="0.3">
      <c r="A20" s="41"/>
      <c r="B20" s="44"/>
      <c r="C20" s="10" t="s">
        <v>31</v>
      </c>
      <c r="D20" s="16" t="s">
        <v>23</v>
      </c>
      <c r="E20" s="26">
        <v>242900</v>
      </c>
      <c r="F20" s="50"/>
      <c r="G20" s="48"/>
      <c r="H20" s="2"/>
      <c r="I20" s="2"/>
    </row>
    <row r="21" spans="1:9" ht="35.25" customHeight="1" x14ac:dyDescent="0.3">
      <c r="A21" s="41"/>
      <c r="B21" s="54" t="s">
        <v>15</v>
      </c>
      <c r="C21" s="54"/>
      <c r="D21" s="12"/>
      <c r="E21" s="55">
        <f>245709+135900.31</f>
        <v>381609.31</v>
      </c>
      <c r="F21" s="56"/>
      <c r="G21" s="17">
        <f>E21/E22</f>
        <v>0.19998818128031459</v>
      </c>
      <c r="H21" s="2"/>
      <c r="I21" s="2"/>
    </row>
    <row r="22" spans="1:9" ht="17.25" thickBot="1" x14ac:dyDescent="0.35">
      <c r="A22" s="42"/>
      <c r="B22" s="57" t="s">
        <v>29</v>
      </c>
      <c r="C22" s="58"/>
      <c r="D22" s="59"/>
      <c r="E22" s="57">
        <f>F7+F9+F11+F13+F15+F17+E21</f>
        <v>1908159.31</v>
      </c>
      <c r="F22" s="58"/>
      <c r="G22" s="60"/>
      <c r="H22" s="2"/>
      <c r="I22" s="2"/>
    </row>
    <row r="23" spans="1:9" ht="46.5" customHeight="1" x14ac:dyDescent="0.3">
      <c r="A23" s="34"/>
      <c r="B23" s="29"/>
      <c r="C23" s="29"/>
      <c r="D23" s="29"/>
      <c r="E23" s="29"/>
      <c r="F23" s="29">
        <f>Cumulat_vechi!E22-Cumulat_nou!E22</f>
        <v>0</v>
      </c>
      <c r="G23" s="29"/>
      <c r="H23" s="2"/>
      <c r="I23" s="2"/>
    </row>
    <row r="24" spans="1:9" s="1" customFormat="1" ht="18" x14ac:dyDescent="0.3">
      <c r="A24" s="61" t="s">
        <v>10</v>
      </c>
      <c r="B24" s="61"/>
      <c r="C24" s="61"/>
      <c r="D24" s="61"/>
      <c r="E24" s="61"/>
      <c r="F24" s="61"/>
      <c r="G24" s="61"/>
      <c r="H24" s="5"/>
      <c r="I24" s="5"/>
    </row>
    <row r="25" spans="1:9" s="1" customFormat="1" ht="18" x14ac:dyDescent="0.3">
      <c r="A25" s="61" t="s">
        <v>17</v>
      </c>
      <c r="B25" s="61"/>
      <c r="C25" s="61"/>
      <c r="D25" s="61"/>
      <c r="E25" s="61"/>
      <c r="F25" s="61"/>
      <c r="G25" s="61"/>
      <c r="H25" s="5"/>
      <c r="I25" s="5"/>
    </row>
    <row r="26" spans="1:9" s="1" customFormat="1" ht="28.5" customHeight="1" x14ac:dyDescent="0.3">
      <c r="A26" s="61" t="s">
        <v>18</v>
      </c>
      <c r="B26" s="61"/>
      <c r="C26" s="61"/>
      <c r="D26" s="61"/>
      <c r="E26" s="61"/>
      <c r="F26" s="61"/>
      <c r="G26" s="61"/>
      <c r="H26" s="5"/>
      <c r="I26" s="5"/>
    </row>
    <row r="27" spans="1:9" s="1" customFormat="1" ht="33" customHeight="1" x14ac:dyDescent="0.3">
      <c r="A27" s="61" t="s">
        <v>19</v>
      </c>
      <c r="B27" s="61"/>
      <c r="C27" s="61"/>
      <c r="D27" s="61"/>
      <c r="E27" s="61"/>
      <c r="F27" s="61"/>
      <c r="G27" s="61"/>
      <c r="H27" s="5"/>
      <c r="I27" s="5"/>
    </row>
    <row r="28" spans="1:9" s="1" customFormat="1" ht="35.25" customHeight="1" x14ac:dyDescent="0.3">
      <c r="A28" s="61" t="s">
        <v>20</v>
      </c>
      <c r="B28" s="61"/>
      <c r="C28" s="61"/>
      <c r="D28" s="61"/>
      <c r="E28" s="61"/>
      <c r="F28" s="61"/>
      <c r="G28" s="61"/>
      <c r="H28" s="5"/>
      <c r="I28" s="5"/>
    </row>
    <row r="29" spans="1:9" s="1" customFormat="1" ht="18" x14ac:dyDescent="0.3">
      <c r="A29" s="3"/>
      <c r="B29" s="4"/>
      <c r="C29" s="4"/>
      <c r="D29" s="4"/>
      <c r="E29" s="4"/>
      <c r="F29" s="4"/>
      <c r="G29" s="4"/>
      <c r="H29" s="5"/>
      <c r="I29" s="5"/>
    </row>
    <row r="30" spans="1:9" s="1" customFormat="1" ht="16.5" x14ac:dyDescent="0.3">
      <c r="A30" s="6"/>
      <c r="B30" s="4"/>
      <c r="C30" s="4"/>
      <c r="D30" s="4"/>
      <c r="E30" s="4"/>
      <c r="F30" s="4"/>
      <c r="G30" s="4"/>
      <c r="H30" s="5"/>
      <c r="I30" s="5"/>
    </row>
    <row r="31" spans="1:9" ht="16.5" x14ac:dyDescent="0.3">
      <c r="A31" s="2"/>
      <c r="B31" s="2"/>
      <c r="C31" s="2"/>
      <c r="D31" s="2"/>
      <c r="E31" s="2"/>
      <c r="F31" s="2"/>
      <c r="G31" s="2"/>
      <c r="H31" s="2"/>
      <c r="I31" s="2"/>
    </row>
  </sheetData>
  <mergeCells count="30">
    <mergeCell ref="A1:G1"/>
    <mergeCell ref="A3:A4"/>
    <mergeCell ref="A6:A22"/>
    <mergeCell ref="B7:B8"/>
    <mergeCell ref="F7:F8"/>
    <mergeCell ref="G7:G8"/>
    <mergeCell ref="B9:B10"/>
    <mergeCell ref="F9:F10"/>
    <mergeCell ref="G9:G10"/>
    <mergeCell ref="B11:B12"/>
    <mergeCell ref="B22:D22"/>
    <mergeCell ref="E22:G22"/>
    <mergeCell ref="F11:F12"/>
    <mergeCell ref="G11:G12"/>
    <mergeCell ref="B13:B14"/>
    <mergeCell ref="F13:F14"/>
    <mergeCell ref="G13:G14"/>
    <mergeCell ref="B15:B16"/>
    <mergeCell ref="F15:F16"/>
    <mergeCell ref="G15:G16"/>
    <mergeCell ref="B17:B20"/>
    <mergeCell ref="F17:F20"/>
    <mergeCell ref="G17:G20"/>
    <mergeCell ref="A27:G27"/>
    <mergeCell ref="A28:G28"/>
    <mergeCell ref="B21:C21"/>
    <mergeCell ref="E21:F21"/>
    <mergeCell ref="A24:G24"/>
    <mergeCell ref="A25:G25"/>
    <mergeCell ref="A26:G26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zoomScale="80" zoomScaleNormal="80" workbookViewId="0">
      <selection activeCell="I25" sqref="I25:I26"/>
    </sheetView>
  </sheetViews>
  <sheetFormatPr defaultRowHeight="15" x14ac:dyDescent="0.25"/>
  <cols>
    <col min="1" max="1" width="16" customWidth="1"/>
    <col min="2" max="2" width="13.28515625" customWidth="1"/>
    <col min="3" max="3" width="14.85546875" customWidth="1"/>
    <col min="4" max="4" width="20.28515625" customWidth="1"/>
    <col min="5" max="5" width="21.28515625" customWidth="1"/>
    <col min="6" max="6" width="23.7109375" customWidth="1"/>
    <col min="7" max="7" width="18.7109375" customWidth="1"/>
    <col min="8" max="8" width="13.5703125" customWidth="1"/>
    <col min="9" max="9" width="12.42578125" customWidth="1"/>
    <col min="10" max="10" width="11.42578125" bestFit="1" customWidth="1"/>
    <col min="13" max="13" width="15.5703125" customWidth="1"/>
  </cols>
  <sheetData>
    <row r="1" spans="1:9" ht="16.5" customHeight="1" thickBot="1" x14ac:dyDescent="0.35">
      <c r="A1" s="62" t="s">
        <v>27</v>
      </c>
      <c r="B1" s="63"/>
      <c r="C1" s="63"/>
      <c r="D1" s="63"/>
      <c r="E1" s="63"/>
      <c r="F1" s="63"/>
      <c r="G1" s="64"/>
      <c r="H1" s="2"/>
      <c r="I1" s="2"/>
    </row>
    <row r="2" spans="1:9" ht="17.25" thickBot="1" x14ac:dyDescent="0.35">
      <c r="A2" s="18"/>
      <c r="B2" s="19"/>
      <c r="C2" s="19"/>
      <c r="D2" s="19"/>
      <c r="E2" s="5"/>
      <c r="F2" s="5"/>
      <c r="G2" s="5"/>
      <c r="H2" s="2"/>
      <c r="I2" s="2"/>
    </row>
    <row r="3" spans="1:9" ht="49.5" x14ac:dyDescent="0.3">
      <c r="A3" s="38" t="s">
        <v>0</v>
      </c>
      <c r="B3" s="20" t="s">
        <v>12</v>
      </c>
      <c r="C3" s="20" t="s">
        <v>1</v>
      </c>
      <c r="D3" s="21" t="s">
        <v>32</v>
      </c>
      <c r="E3" s="2"/>
      <c r="F3" s="5"/>
      <c r="G3" s="5"/>
      <c r="H3" s="2"/>
      <c r="I3" s="2"/>
    </row>
    <row r="4" spans="1:9" ht="17.25" thickBot="1" x14ac:dyDescent="0.35">
      <c r="A4" s="39"/>
      <c r="B4" s="22">
        <v>974.51</v>
      </c>
      <c r="C4" s="22">
        <v>13526</v>
      </c>
      <c r="D4" s="33">
        <f>E22</f>
        <v>1908159.31</v>
      </c>
      <c r="E4" s="2"/>
      <c r="F4" s="5"/>
      <c r="G4" s="5"/>
      <c r="H4" s="2"/>
      <c r="I4" s="2"/>
    </row>
    <row r="5" spans="1:9" ht="17.25" thickBot="1" x14ac:dyDescent="0.35">
      <c r="A5" s="5"/>
      <c r="B5" s="5"/>
      <c r="C5" s="5"/>
      <c r="D5" s="5"/>
      <c r="E5" s="5"/>
      <c r="F5" s="5"/>
      <c r="G5" s="5"/>
      <c r="H5" s="2"/>
      <c r="I5" s="2"/>
    </row>
    <row r="6" spans="1:9" ht="96.75" customHeight="1" x14ac:dyDescent="0.3">
      <c r="A6" s="40" t="s">
        <v>33</v>
      </c>
      <c r="B6" s="8" t="s">
        <v>2</v>
      </c>
      <c r="C6" s="8" t="s">
        <v>3</v>
      </c>
      <c r="D6" s="8" t="s">
        <v>4</v>
      </c>
      <c r="E6" s="8" t="s">
        <v>13</v>
      </c>
      <c r="F6" s="8" t="s">
        <v>7</v>
      </c>
      <c r="G6" s="9" t="s">
        <v>14</v>
      </c>
      <c r="H6" s="2"/>
      <c r="I6" s="2"/>
    </row>
    <row r="7" spans="1:9" ht="16.5" x14ac:dyDescent="0.3">
      <c r="A7" s="41"/>
      <c r="B7" s="43">
        <v>1</v>
      </c>
      <c r="C7" s="10"/>
      <c r="D7" s="11"/>
      <c r="E7" s="7"/>
      <c r="F7" s="45">
        <f>E7+E8</f>
        <v>0</v>
      </c>
      <c r="G7" s="47">
        <f>F7/E22</f>
        <v>0</v>
      </c>
      <c r="H7" s="2"/>
      <c r="I7" s="2"/>
    </row>
    <row r="8" spans="1:9" ht="16.5" x14ac:dyDescent="0.3">
      <c r="A8" s="41"/>
      <c r="B8" s="44"/>
      <c r="C8" s="10"/>
      <c r="D8" s="10"/>
      <c r="E8" s="7"/>
      <c r="F8" s="46"/>
      <c r="G8" s="48"/>
      <c r="H8" s="2"/>
      <c r="I8" s="2"/>
    </row>
    <row r="9" spans="1:9" ht="16.5" x14ac:dyDescent="0.3">
      <c r="A9" s="41"/>
      <c r="B9" s="43">
        <v>2</v>
      </c>
      <c r="C9" s="10"/>
      <c r="D9" s="10"/>
      <c r="E9" s="7"/>
      <c r="F9" s="45">
        <f>E9+E10</f>
        <v>0</v>
      </c>
      <c r="G9" s="47">
        <f>F9/E22</f>
        <v>0</v>
      </c>
      <c r="H9" s="2"/>
      <c r="I9" s="2"/>
    </row>
    <row r="10" spans="1:9" ht="16.5" x14ac:dyDescent="0.3">
      <c r="A10" s="41"/>
      <c r="B10" s="44"/>
      <c r="C10" s="10"/>
      <c r="D10" s="10"/>
      <c r="E10" s="7"/>
      <c r="F10" s="46"/>
      <c r="G10" s="48"/>
      <c r="H10" s="2"/>
      <c r="I10" s="2"/>
    </row>
    <row r="11" spans="1:9" ht="33" x14ac:dyDescent="0.3">
      <c r="A11" s="41"/>
      <c r="B11" s="43">
        <v>3</v>
      </c>
      <c r="C11" s="10" t="s">
        <v>25</v>
      </c>
      <c r="D11" s="16" t="s">
        <v>26</v>
      </c>
      <c r="E11" s="36" t="s">
        <v>35</v>
      </c>
      <c r="F11" s="49" t="s">
        <v>35</v>
      </c>
      <c r="G11" s="47">
        <f>19.53%</f>
        <v>0.1953</v>
      </c>
      <c r="H11" s="2"/>
      <c r="I11" s="2"/>
    </row>
    <row r="12" spans="1:9" ht="16.5" x14ac:dyDescent="0.3">
      <c r="A12" s="41"/>
      <c r="B12" s="44"/>
      <c r="C12" s="10"/>
      <c r="D12" s="10"/>
      <c r="E12" s="7"/>
      <c r="F12" s="50"/>
      <c r="G12" s="48"/>
      <c r="H12" s="2"/>
      <c r="I12" s="2"/>
    </row>
    <row r="13" spans="1:9" ht="16.5" x14ac:dyDescent="0.3">
      <c r="A13" s="41"/>
      <c r="B13" s="43">
        <v>4</v>
      </c>
      <c r="C13" s="10"/>
      <c r="D13" s="10"/>
      <c r="E13" s="7"/>
      <c r="F13" s="45">
        <f>E13+E14</f>
        <v>0</v>
      </c>
      <c r="G13" s="47">
        <f>F13/E22</f>
        <v>0</v>
      </c>
      <c r="H13" s="2"/>
      <c r="I13" s="2"/>
    </row>
    <row r="14" spans="1:9" ht="16.5" x14ac:dyDescent="0.3">
      <c r="A14" s="41"/>
      <c r="B14" s="44"/>
      <c r="C14" s="10"/>
      <c r="D14" s="10"/>
      <c r="E14" s="7"/>
      <c r="F14" s="46"/>
      <c r="G14" s="48"/>
      <c r="H14" s="2"/>
      <c r="I14" s="2"/>
    </row>
    <row r="15" spans="1:9" ht="16.5" x14ac:dyDescent="0.3">
      <c r="A15" s="41"/>
      <c r="B15" s="43">
        <v>5</v>
      </c>
      <c r="C15" s="10"/>
      <c r="D15" s="10"/>
      <c r="E15" s="7"/>
      <c r="F15" s="45">
        <f>E15+E16</f>
        <v>0</v>
      </c>
      <c r="G15" s="47">
        <f>F15/E22</f>
        <v>0</v>
      </c>
      <c r="H15" s="2"/>
      <c r="I15" s="2"/>
    </row>
    <row r="16" spans="1:9" ht="16.5" x14ac:dyDescent="0.3">
      <c r="A16" s="41"/>
      <c r="B16" s="44"/>
      <c r="C16" s="10"/>
      <c r="D16" s="10"/>
      <c r="E16" s="7"/>
      <c r="F16" s="46"/>
      <c r="G16" s="48"/>
      <c r="H16" s="2"/>
      <c r="I16" s="2"/>
    </row>
    <row r="17" spans="1:9" ht="16.5" x14ac:dyDescent="0.3">
      <c r="A17" s="41"/>
      <c r="B17" s="43">
        <v>6</v>
      </c>
      <c r="C17" s="10" t="s">
        <v>21</v>
      </c>
      <c r="D17" s="15">
        <v>1</v>
      </c>
      <c r="E17" s="26">
        <f>130000</f>
        <v>130000</v>
      </c>
      <c r="F17" s="49" t="s">
        <v>37</v>
      </c>
      <c r="G17" s="47">
        <f>64.47%</f>
        <v>0.64469999999999994</v>
      </c>
      <c r="H17" s="2"/>
      <c r="I17" s="2"/>
    </row>
    <row r="18" spans="1:9" ht="33" x14ac:dyDescent="0.3">
      <c r="A18" s="41"/>
      <c r="B18" s="51"/>
      <c r="C18" s="10" t="s">
        <v>22</v>
      </c>
      <c r="D18" s="16" t="s">
        <v>23</v>
      </c>
      <c r="E18" s="36" t="s">
        <v>34</v>
      </c>
      <c r="F18" s="70"/>
      <c r="G18" s="53"/>
      <c r="H18" s="35"/>
      <c r="I18" s="2"/>
    </row>
    <row r="19" spans="1:9" ht="33" x14ac:dyDescent="0.3">
      <c r="A19" s="41"/>
      <c r="B19" s="51"/>
      <c r="C19" s="10" t="s">
        <v>24</v>
      </c>
      <c r="D19" s="37" t="s">
        <v>39</v>
      </c>
      <c r="E19" s="36" t="s">
        <v>36</v>
      </c>
      <c r="F19" s="70"/>
      <c r="G19" s="53"/>
      <c r="H19" s="35"/>
      <c r="I19" s="2"/>
    </row>
    <row r="20" spans="1:9" ht="16.5" x14ac:dyDescent="0.3">
      <c r="A20" s="41"/>
      <c r="B20" s="44"/>
      <c r="C20" s="10" t="s">
        <v>31</v>
      </c>
      <c r="D20" s="16" t="s">
        <v>23</v>
      </c>
      <c r="E20" s="26">
        <v>242900</v>
      </c>
      <c r="F20" s="50"/>
      <c r="G20" s="48"/>
      <c r="H20" s="2"/>
      <c r="I20" s="2"/>
    </row>
    <row r="21" spans="1:9" ht="35.25" customHeight="1" x14ac:dyDescent="0.3">
      <c r="A21" s="41"/>
      <c r="B21" s="54" t="s">
        <v>15</v>
      </c>
      <c r="C21" s="54"/>
      <c r="D21" s="12"/>
      <c r="E21" s="55">
        <f>245709+135900.31</f>
        <v>381609.31</v>
      </c>
      <c r="F21" s="56"/>
      <c r="G21" s="17">
        <f>E21/E22</f>
        <v>0.19998818128031459</v>
      </c>
      <c r="H21" s="2"/>
      <c r="I21" s="2"/>
    </row>
    <row r="22" spans="1:9" ht="17.25" thickBot="1" x14ac:dyDescent="0.35">
      <c r="A22" s="42"/>
      <c r="B22" s="57" t="s">
        <v>29</v>
      </c>
      <c r="C22" s="58"/>
      <c r="D22" s="59"/>
      <c r="E22" s="80">
        <f>Cumulat_nou!E22</f>
        <v>1908159.31</v>
      </c>
      <c r="F22" s="58"/>
      <c r="G22" s="60"/>
      <c r="H22" s="2"/>
      <c r="I22" s="2"/>
    </row>
    <row r="23" spans="1:9" ht="46.5" customHeight="1" x14ac:dyDescent="0.3">
      <c r="A23" s="34"/>
      <c r="B23" s="29"/>
      <c r="C23" s="29"/>
      <c r="D23" s="29"/>
      <c r="E23" s="29"/>
      <c r="F23" s="29">
        <f>Cumulat_vechi!E22-'Cumulat_cu evidentiere modif'!E22</f>
        <v>0</v>
      </c>
      <c r="G23" s="29"/>
      <c r="H23" s="2"/>
      <c r="I23" s="2"/>
    </row>
    <row r="24" spans="1:9" s="1" customFormat="1" ht="18" x14ac:dyDescent="0.3">
      <c r="A24" s="61" t="s">
        <v>10</v>
      </c>
      <c r="B24" s="61"/>
      <c r="C24" s="61"/>
      <c r="D24" s="61"/>
      <c r="E24" s="61"/>
      <c r="F24" s="61"/>
      <c r="G24" s="61"/>
      <c r="H24" s="5"/>
      <c r="I24" s="5"/>
    </row>
    <row r="25" spans="1:9" s="1" customFormat="1" ht="18" x14ac:dyDescent="0.3">
      <c r="A25" s="61" t="s">
        <v>17</v>
      </c>
      <c r="B25" s="61"/>
      <c r="C25" s="61"/>
      <c r="D25" s="61"/>
      <c r="E25" s="61"/>
      <c r="F25" s="61"/>
      <c r="G25" s="61"/>
      <c r="H25" s="5"/>
      <c r="I25" s="5"/>
    </row>
    <row r="26" spans="1:9" s="1" customFormat="1" ht="28.5" customHeight="1" x14ac:dyDescent="0.3">
      <c r="A26" s="61" t="s">
        <v>18</v>
      </c>
      <c r="B26" s="61"/>
      <c r="C26" s="61"/>
      <c r="D26" s="61"/>
      <c r="E26" s="61"/>
      <c r="F26" s="61"/>
      <c r="G26" s="61"/>
      <c r="H26" s="5"/>
      <c r="I26" s="5"/>
    </row>
    <row r="27" spans="1:9" s="1" customFormat="1" ht="33" customHeight="1" x14ac:dyDescent="0.3">
      <c r="A27" s="61" t="s">
        <v>19</v>
      </c>
      <c r="B27" s="61"/>
      <c r="C27" s="61"/>
      <c r="D27" s="61"/>
      <c r="E27" s="61"/>
      <c r="F27" s="61"/>
      <c r="G27" s="61"/>
      <c r="H27" s="5"/>
      <c r="I27" s="5"/>
    </row>
    <row r="28" spans="1:9" s="1" customFormat="1" ht="35.25" customHeight="1" x14ac:dyDescent="0.3">
      <c r="A28" s="61" t="s">
        <v>20</v>
      </c>
      <c r="B28" s="61"/>
      <c r="C28" s="61"/>
      <c r="D28" s="61"/>
      <c r="E28" s="61"/>
      <c r="F28" s="61"/>
      <c r="G28" s="61"/>
      <c r="H28" s="5"/>
      <c r="I28" s="5"/>
    </row>
    <row r="29" spans="1:9" s="1" customFormat="1" ht="18" x14ac:dyDescent="0.3">
      <c r="A29" s="3"/>
      <c r="B29" s="4"/>
      <c r="C29" s="4"/>
      <c r="D29" s="4"/>
      <c r="E29" s="4"/>
      <c r="F29" s="4"/>
      <c r="G29" s="4"/>
      <c r="H29" s="5"/>
      <c r="I29" s="5"/>
    </row>
    <row r="30" spans="1:9" s="1" customFormat="1" ht="16.5" x14ac:dyDescent="0.3">
      <c r="A30" s="6"/>
      <c r="B30" s="4"/>
      <c r="C30" s="4"/>
      <c r="D30" s="4"/>
      <c r="E30" s="4"/>
      <c r="F30" s="4"/>
      <c r="G30" s="4"/>
      <c r="H30" s="5"/>
      <c r="I30" s="5"/>
    </row>
    <row r="31" spans="1:9" ht="16.5" x14ac:dyDescent="0.3">
      <c r="A31" s="2"/>
      <c r="B31" s="2"/>
      <c r="C31" s="2"/>
      <c r="D31" s="2"/>
      <c r="E31" s="2"/>
      <c r="F31" s="2"/>
      <c r="G31" s="2"/>
      <c r="H31" s="2"/>
      <c r="I31" s="2"/>
    </row>
  </sheetData>
  <mergeCells count="30">
    <mergeCell ref="A1:G1"/>
    <mergeCell ref="A3:A4"/>
    <mergeCell ref="A6:A22"/>
    <mergeCell ref="B7:B8"/>
    <mergeCell ref="F7:F8"/>
    <mergeCell ref="G7:G8"/>
    <mergeCell ref="B9:B10"/>
    <mergeCell ref="F9:F10"/>
    <mergeCell ref="G9:G10"/>
    <mergeCell ref="B11:B12"/>
    <mergeCell ref="B22:D22"/>
    <mergeCell ref="E22:G22"/>
    <mergeCell ref="F11:F12"/>
    <mergeCell ref="G11:G12"/>
    <mergeCell ref="B13:B14"/>
    <mergeCell ref="F13:F14"/>
    <mergeCell ref="G13:G14"/>
    <mergeCell ref="B15:B16"/>
    <mergeCell ref="F15:F16"/>
    <mergeCell ref="G15:G16"/>
    <mergeCell ref="B17:B20"/>
    <mergeCell ref="F17:F20"/>
    <mergeCell ref="G17:G20"/>
    <mergeCell ref="A27:G27"/>
    <mergeCell ref="A28:G28"/>
    <mergeCell ref="B21:C21"/>
    <mergeCell ref="E21:F21"/>
    <mergeCell ref="A24:G24"/>
    <mergeCell ref="A25:G25"/>
    <mergeCell ref="A26:G26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CLISURA DUNARII</vt:lpstr>
      <vt:lpstr>CLISURA DUNARII (2)</vt:lpstr>
      <vt:lpstr>Cumulat_vechi</vt:lpstr>
      <vt:lpstr>Cumulat_nou</vt:lpstr>
      <vt:lpstr>Cumulat_cu evidentiere modif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Mihaela</cp:lastModifiedBy>
  <cp:lastPrinted>2017-07-27T09:01:08Z</cp:lastPrinted>
  <dcterms:created xsi:type="dcterms:W3CDTF">2016-01-12T11:18:24Z</dcterms:created>
  <dcterms:modified xsi:type="dcterms:W3CDTF">2017-08-16T08:26:42Z</dcterms:modified>
</cp:coreProperties>
</file>